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2-06 - Odborný léčebný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'2022-06 - Odborný léčebný...'!$C$94:$K$409</definedName>
    <definedName name="_xlnm.Print_Area" localSheetId="1">'2022-06 - Odborný léčebný...'!$C$4:$J$37,'2022-06 - Odborný léčebný...'!$C$43:$J$78,'2022-06 - Odborný léčebný...'!$C$84:$J$409</definedName>
    <definedName name="_xlnm.Print_Titles" localSheetId="1">'2022-06 - Odborný léčebný...'!$94:$94</definedName>
    <definedName name="_xlnm.Print_Area" localSheetId="2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408"/>
  <c r="BH408"/>
  <c r="BG408"/>
  <c r="BE408"/>
  <c r="T408"/>
  <c r="T407"/>
  <c r="T406"/>
  <c r="R408"/>
  <c r="R407"/>
  <c r="R406"/>
  <c r="P408"/>
  <c r="P407"/>
  <c r="P406"/>
  <c r="BI400"/>
  <c r="BH400"/>
  <c r="BG400"/>
  <c r="BE400"/>
  <c r="T400"/>
  <c r="R400"/>
  <c r="P400"/>
  <c r="BI394"/>
  <c r="BH394"/>
  <c r="BG394"/>
  <c r="BE394"/>
  <c r="T394"/>
  <c r="R394"/>
  <c r="P394"/>
  <c r="BI390"/>
  <c r="BH390"/>
  <c r="BG390"/>
  <c r="BE390"/>
  <c r="T390"/>
  <c r="R390"/>
  <c r="P390"/>
  <c r="BI388"/>
  <c r="BH388"/>
  <c r="BG388"/>
  <c r="BE388"/>
  <c r="T388"/>
  <c r="R388"/>
  <c r="P388"/>
  <c r="BI386"/>
  <c r="BH386"/>
  <c r="BG386"/>
  <c r="BE386"/>
  <c r="T386"/>
  <c r="R386"/>
  <c r="P386"/>
  <c r="BI384"/>
  <c r="BH384"/>
  <c r="BG384"/>
  <c r="BE384"/>
  <c r="T384"/>
  <c r="R384"/>
  <c r="P384"/>
  <c r="BI381"/>
  <c r="BH381"/>
  <c r="BG381"/>
  <c r="BE381"/>
  <c r="T381"/>
  <c r="R381"/>
  <c r="P381"/>
  <c r="BI378"/>
  <c r="BH378"/>
  <c r="BG378"/>
  <c r="BE378"/>
  <c r="T378"/>
  <c r="R378"/>
  <c r="P378"/>
  <c r="BI375"/>
  <c r="BH375"/>
  <c r="BG375"/>
  <c r="BE375"/>
  <c r="T375"/>
  <c r="T374"/>
  <c r="R375"/>
  <c r="R374"/>
  <c r="P375"/>
  <c r="P374"/>
  <c r="BI372"/>
  <c r="BH372"/>
  <c r="BG372"/>
  <c r="BE372"/>
  <c r="T372"/>
  <c r="T371"/>
  <c r="R372"/>
  <c r="R371"/>
  <c r="P372"/>
  <c r="P371"/>
  <c r="BI369"/>
  <c r="BH369"/>
  <c r="BG369"/>
  <c r="BE369"/>
  <c r="T369"/>
  <c r="T368"/>
  <c r="R369"/>
  <c r="R368"/>
  <c r="P369"/>
  <c r="P368"/>
  <c r="BI366"/>
  <c r="BH366"/>
  <c r="BG366"/>
  <c r="BE366"/>
  <c r="T366"/>
  <c r="T365"/>
  <c r="R366"/>
  <c r="R365"/>
  <c r="P366"/>
  <c r="P365"/>
  <c r="BI363"/>
  <c r="BH363"/>
  <c r="BG363"/>
  <c r="BE363"/>
  <c r="T363"/>
  <c r="T362"/>
  <c r="R363"/>
  <c r="R362"/>
  <c r="P363"/>
  <c r="P362"/>
  <c r="BI360"/>
  <c r="BH360"/>
  <c r="BG360"/>
  <c r="BE360"/>
  <c r="T360"/>
  <c r="R360"/>
  <c r="P360"/>
  <c r="BI357"/>
  <c r="BH357"/>
  <c r="BG357"/>
  <c r="BE357"/>
  <c r="T357"/>
  <c r="R357"/>
  <c r="P357"/>
  <c r="BI353"/>
  <c r="BH353"/>
  <c r="BG353"/>
  <c r="BE353"/>
  <c r="T353"/>
  <c r="T352"/>
  <c r="R353"/>
  <c r="R352"/>
  <c r="P353"/>
  <c r="P352"/>
  <c r="BI349"/>
  <c r="BH349"/>
  <c r="BG349"/>
  <c r="BE349"/>
  <c r="T349"/>
  <c r="R349"/>
  <c r="P349"/>
  <c r="BI346"/>
  <c r="BH346"/>
  <c r="BG346"/>
  <c r="BE346"/>
  <c r="T346"/>
  <c r="R346"/>
  <c r="P346"/>
  <c r="BI343"/>
  <c r="BH343"/>
  <c r="BG343"/>
  <c r="BE343"/>
  <c r="T343"/>
  <c r="R343"/>
  <c r="P343"/>
  <c r="BI338"/>
  <c r="BH338"/>
  <c r="BG338"/>
  <c r="BE338"/>
  <c r="T338"/>
  <c r="R338"/>
  <c r="P338"/>
  <c r="BI335"/>
  <c r="BH335"/>
  <c r="BG335"/>
  <c r="BE335"/>
  <c r="T335"/>
  <c r="R335"/>
  <c r="P335"/>
  <c r="BI326"/>
  <c r="BH326"/>
  <c r="BG326"/>
  <c r="BE326"/>
  <c r="T326"/>
  <c r="R326"/>
  <c r="P326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0"/>
  <c r="BH320"/>
  <c r="BG320"/>
  <c r="BE320"/>
  <c r="T320"/>
  <c r="R320"/>
  <c r="P320"/>
  <c r="BI319"/>
  <c r="BH319"/>
  <c r="BG319"/>
  <c r="BE319"/>
  <c r="T319"/>
  <c r="R319"/>
  <c r="P319"/>
  <c r="BI317"/>
  <c r="BH317"/>
  <c r="BG317"/>
  <c r="BE317"/>
  <c r="T317"/>
  <c r="R317"/>
  <c r="P317"/>
  <c r="BI314"/>
  <c r="BH314"/>
  <c r="BG314"/>
  <c r="BE314"/>
  <c r="T314"/>
  <c r="R314"/>
  <c r="P314"/>
  <c r="BI311"/>
  <c r="BH311"/>
  <c r="BG311"/>
  <c r="BE311"/>
  <c r="T311"/>
  <c r="R311"/>
  <c r="P311"/>
  <c r="BI309"/>
  <c r="BH309"/>
  <c r="BG309"/>
  <c r="BE309"/>
  <c r="T309"/>
  <c r="R309"/>
  <c r="P309"/>
  <c r="BI306"/>
  <c r="BH306"/>
  <c r="BG306"/>
  <c r="BE306"/>
  <c r="T306"/>
  <c r="R306"/>
  <c r="P306"/>
  <c r="BI303"/>
  <c r="BH303"/>
  <c r="BG303"/>
  <c r="BE303"/>
  <c r="T303"/>
  <c r="R303"/>
  <c r="P303"/>
  <c r="BI300"/>
  <c r="BH300"/>
  <c r="BG300"/>
  <c r="BE300"/>
  <c r="T300"/>
  <c r="R300"/>
  <c r="P300"/>
  <c r="BI298"/>
  <c r="BH298"/>
  <c r="BG298"/>
  <c r="BE298"/>
  <c r="T298"/>
  <c r="R298"/>
  <c r="P298"/>
  <c r="BI295"/>
  <c r="BH295"/>
  <c r="BG295"/>
  <c r="BE295"/>
  <c r="T295"/>
  <c r="R295"/>
  <c r="P295"/>
  <c r="BI292"/>
  <c r="BH292"/>
  <c r="BG292"/>
  <c r="BE292"/>
  <c r="T292"/>
  <c r="R292"/>
  <c r="P292"/>
  <c r="BI289"/>
  <c r="BH289"/>
  <c r="BG289"/>
  <c r="BE289"/>
  <c r="T289"/>
  <c r="R289"/>
  <c r="P289"/>
  <c r="BI286"/>
  <c r="BH286"/>
  <c r="BG286"/>
  <c r="BE286"/>
  <c r="T286"/>
  <c r="R286"/>
  <c r="P286"/>
  <c r="BI283"/>
  <c r="BH283"/>
  <c r="BG283"/>
  <c r="BE283"/>
  <c r="T283"/>
  <c r="R283"/>
  <c r="P283"/>
  <c r="BI278"/>
  <c r="BH278"/>
  <c r="BG278"/>
  <c r="BE278"/>
  <c r="T278"/>
  <c r="R278"/>
  <c r="P278"/>
  <c r="BI275"/>
  <c r="BH275"/>
  <c r="BG275"/>
  <c r="BE275"/>
  <c r="T275"/>
  <c r="R275"/>
  <c r="P275"/>
  <c r="BI272"/>
  <c r="BH272"/>
  <c r="BG272"/>
  <c r="BE272"/>
  <c r="T272"/>
  <c r="R272"/>
  <c r="P272"/>
  <c r="BI269"/>
  <c r="BH269"/>
  <c r="BG269"/>
  <c r="BE269"/>
  <c r="T269"/>
  <c r="R269"/>
  <c r="P269"/>
  <c r="BI268"/>
  <c r="BH268"/>
  <c r="BG268"/>
  <c r="BE268"/>
  <c r="T268"/>
  <c r="R268"/>
  <c r="P268"/>
  <c r="BI263"/>
  <c r="BH263"/>
  <c r="BG263"/>
  <c r="BE263"/>
  <c r="T263"/>
  <c r="R263"/>
  <c r="P263"/>
  <c r="BI256"/>
  <c r="BH256"/>
  <c r="BG256"/>
  <c r="BE256"/>
  <c r="T256"/>
  <c r="R256"/>
  <c r="P256"/>
  <c r="BI250"/>
  <c r="BH250"/>
  <c r="BG250"/>
  <c r="BE250"/>
  <c r="T250"/>
  <c r="R250"/>
  <c r="P250"/>
  <c r="BI247"/>
  <c r="BH247"/>
  <c r="BG247"/>
  <c r="BE247"/>
  <c r="T247"/>
  <c r="R247"/>
  <c r="P247"/>
  <c r="BI245"/>
  <c r="BH245"/>
  <c r="BG245"/>
  <c r="BE245"/>
  <c r="T245"/>
  <c r="R245"/>
  <c r="P245"/>
  <c r="BI242"/>
  <c r="BH242"/>
  <c r="BG242"/>
  <c r="BE242"/>
  <c r="T242"/>
  <c r="R242"/>
  <c r="P242"/>
  <c r="BI239"/>
  <c r="BH239"/>
  <c r="BG239"/>
  <c r="BE239"/>
  <c r="T239"/>
  <c r="R239"/>
  <c r="P239"/>
  <c r="BI236"/>
  <c r="BH236"/>
  <c r="BG236"/>
  <c r="BE236"/>
  <c r="T236"/>
  <c r="R236"/>
  <c r="P236"/>
  <c r="BI230"/>
  <c r="BH230"/>
  <c r="BG230"/>
  <c r="BE230"/>
  <c r="T230"/>
  <c r="R230"/>
  <c r="P230"/>
  <c r="BI225"/>
  <c r="BH225"/>
  <c r="BG225"/>
  <c r="BE225"/>
  <c r="T225"/>
  <c r="R225"/>
  <c r="P225"/>
  <c r="BI220"/>
  <c r="BH220"/>
  <c r="BG220"/>
  <c r="BE220"/>
  <c r="T220"/>
  <c r="R220"/>
  <c r="P220"/>
  <c r="BI215"/>
  <c r="BH215"/>
  <c r="BG215"/>
  <c r="BE215"/>
  <c r="T215"/>
  <c r="R215"/>
  <c r="P215"/>
  <c r="BI210"/>
  <c r="BH210"/>
  <c r="BG210"/>
  <c r="BE210"/>
  <c r="T210"/>
  <c r="R210"/>
  <c r="P210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0"/>
  <c r="BH200"/>
  <c r="BG200"/>
  <c r="BE200"/>
  <c r="T200"/>
  <c r="R200"/>
  <c r="P200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R192"/>
  <c r="P192"/>
  <c r="BI189"/>
  <c r="BH189"/>
  <c r="BG189"/>
  <c r="BE189"/>
  <c r="T189"/>
  <c r="R189"/>
  <c r="P189"/>
  <c r="BI185"/>
  <c r="BH185"/>
  <c r="BG185"/>
  <c r="BE185"/>
  <c r="T185"/>
  <c r="R185"/>
  <c r="P185"/>
  <c r="BI182"/>
  <c r="BH182"/>
  <c r="BG182"/>
  <c r="BE182"/>
  <c r="T182"/>
  <c r="R182"/>
  <c r="P182"/>
  <c r="BI179"/>
  <c r="BH179"/>
  <c r="BG179"/>
  <c r="BE179"/>
  <c r="T179"/>
  <c r="R179"/>
  <c r="P179"/>
  <c r="BI176"/>
  <c r="BH176"/>
  <c r="BG176"/>
  <c r="BE176"/>
  <c r="T176"/>
  <c r="R176"/>
  <c r="P176"/>
  <c r="BI170"/>
  <c r="BH170"/>
  <c r="BG170"/>
  <c r="BE170"/>
  <c r="T170"/>
  <c r="R170"/>
  <c r="P170"/>
  <c r="BI167"/>
  <c r="BH167"/>
  <c r="BG167"/>
  <c r="BE167"/>
  <c r="T167"/>
  <c r="R167"/>
  <c r="P167"/>
  <c r="BI163"/>
  <c r="BH163"/>
  <c r="BG163"/>
  <c r="BE163"/>
  <c r="T163"/>
  <c r="R163"/>
  <c r="P163"/>
  <c r="BI160"/>
  <c r="BH160"/>
  <c r="BG160"/>
  <c r="BE160"/>
  <c r="T160"/>
  <c r="R160"/>
  <c r="P160"/>
  <c r="BI157"/>
  <c r="BH157"/>
  <c r="BG157"/>
  <c r="BE157"/>
  <c r="T157"/>
  <c r="R157"/>
  <c r="P157"/>
  <c r="BI149"/>
  <c r="BH149"/>
  <c r="BG149"/>
  <c r="BE149"/>
  <c r="T149"/>
  <c r="R149"/>
  <c r="P149"/>
  <c r="BI146"/>
  <c r="BH146"/>
  <c r="BG146"/>
  <c r="BE146"/>
  <c r="T146"/>
  <c r="R146"/>
  <c r="P146"/>
  <c r="BI143"/>
  <c r="BH143"/>
  <c r="BG143"/>
  <c r="BE143"/>
  <c r="T143"/>
  <c r="R143"/>
  <c r="P143"/>
  <c r="BI137"/>
  <c r="BH137"/>
  <c r="BG137"/>
  <c r="BE137"/>
  <c r="T137"/>
  <c r="R137"/>
  <c r="P137"/>
  <c r="BI134"/>
  <c r="BH134"/>
  <c r="BG134"/>
  <c r="BE134"/>
  <c r="T134"/>
  <c r="R134"/>
  <c r="P134"/>
  <c r="BI129"/>
  <c r="BH129"/>
  <c r="BG129"/>
  <c r="BE129"/>
  <c r="T129"/>
  <c r="R129"/>
  <c r="P129"/>
  <c r="BI125"/>
  <c r="BH125"/>
  <c r="BG125"/>
  <c r="BE125"/>
  <c r="T125"/>
  <c r="R125"/>
  <c r="P125"/>
  <c r="BI120"/>
  <c r="BH120"/>
  <c r="BG120"/>
  <c r="BE120"/>
  <c r="T120"/>
  <c r="R120"/>
  <c r="P120"/>
  <c r="BI115"/>
  <c r="BH115"/>
  <c r="BG115"/>
  <c r="BE115"/>
  <c r="T115"/>
  <c r="R115"/>
  <c r="P115"/>
  <c r="BI112"/>
  <c r="BH112"/>
  <c r="BG112"/>
  <c r="BE112"/>
  <c r="T112"/>
  <c r="R112"/>
  <c r="P112"/>
  <c r="BI109"/>
  <c r="BH109"/>
  <c r="BG109"/>
  <c r="BE109"/>
  <c r="T109"/>
  <c r="R109"/>
  <c r="P109"/>
  <c r="BI106"/>
  <c r="BH106"/>
  <c r="BG106"/>
  <c r="BE106"/>
  <c r="T106"/>
  <c r="R106"/>
  <c r="P106"/>
  <c r="BI101"/>
  <c r="BH101"/>
  <c r="BG101"/>
  <c r="BE101"/>
  <c r="T101"/>
  <c r="R101"/>
  <c r="P101"/>
  <c r="BI98"/>
  <c r="BH98"/>
  <c r="BG98"/>
  <c r="BE98"/>
  <c r="T98"/>
  <c r="R98"/>
  <c r="P98"/>
  <c r="J92"/>
  <c r="J91"/>
  <c r="F91"/>
  <c r="F89"/>
  <c r="E87"/>
  <c r="J51"/>
  <c r="J50"/>
  <c r="F50"/>
  <c r="F48"/>
  <c r="E46"/>
  <c r="J16"/>
  <c r="E16"/>
  <c r="F51"/>
  <c r="J15"/>
  <c r="J10"/>
  <c r="J48"/>
  <c i="1" r="L50"/>
  <c r="AM50"/>
  <c r="AM49"/>
  <c r="L49"/>
  <c r="AM47"/>
  <c r="L47"/>
  <c r="L45"/>
  <c r="L44"/>
  <c i="2" r="J390"/>
  <c r="J346"/>
  <c r="BK323"/>
  <c r="J283"/>
  <c r="BK242"/>
  <c r="J194"/>
  <c r="J125"/>
  <c r="J384"/>
  <c r="J204"/>
  <c r="BK360"/>
  <c r="BK245"/>
  <c r="BK309"/>
  <c r="BK220"/>
  <c r="BK115"/>
  <c r="J322"/>
  <c r="BK286"/>
  <c r="BK236"/>
  <c r="J163"/>
  <c r="J112"/>
  <c r="J311"/>
  <c r="BK149"/>
  <c r="BK319"/>
  <c r="BK381"/>
  <c r="J230"/>
  <c r="BK408"/>
  <c r="J207"/>
  <c r="BK346"/>
  <c r="BK195"/>
  <c r="BK275"/>
  <c r="J137"/>
  <c r="J353"/>
  <c r="BK314"/>
  <c r="BK269"/>
  <c r="BK197"/>
  <c r="BK129"/>
  <c i="1" r="AS54"/>
  <c i="2" r="BK295"/>
  <c r="J205"/>
  <c r="BK146"/>
  <c r="BK378"/>
  <c r="BK338"/>
  <c r="J170"/>
  <c r="BK225"/>
  <c r="J400"/>
  <c r="J360"/>
  <c r="J298"/>
  <c r="J250"/>
  <c r="BK200"/>
  <c r="J143"/>
  <c r="J386"/>
  <c r="BK300"/>
  <c r="J220"/>
  <c r="J167"/>
  <c r="J408"/>
  <c r="J372"/>
  <c r="BK324"/>
  <c r="BK289"/>
  <c r="BK198"/>
  <c r="J109"/>
  <c r="BK298"/>
  <c r="BK268"/>
  <c r="BK205"/>
  <c r="BK182"/>
  <c r="J134"/>
  <c r="J388"/>
  <c r="BK349"/>
  <c r="BK303"/>
  <c r="J268"/>
  <c r="J198"/>
  <c r="BK137"/>
  <c r="BK386"/>
  <c r="J369"/>
  <c r="BK272"/>
  <c r="J210"/>
  <c r="J179"/>
  <c r="BK400"/>
  <c r="BK363"/>
  <c r="BK335"/>
  <c r="BK263"/>
  <c r="J200"/>
  <c r="J176"/>
  <c r="J320"/>
  <c r="BK278"/>
  <c r="J215"/>
  <c r="J185"/>
  <c r="BK125"/>
  <c r="J314"/>
  <c r="J269"/>
  <c r="J192"/>
  <c r="J381"/>
  <c r="BK357"/>
  <c r="BK326"/>
  <c r="BK247"/>
  <c r="BK204"/>
  <c r="BK106"/>
  <c r="BK306"/>
  <c r="BK239"/>
  <c r="BK192"/>
  <c r="BK98"/>
  <c r="J363"/>
  <c r="BK343"/>
  <c r="J292"/>
  <c r="BK230"/>
  <c r="BK160"/>
  <c r="BK109"/>
  <c r="J375"/>
  <c r="J236"/>
  <c r="J160"/>
  <c r="BK112"/>
  <c r="BK353"/>
  <c r="J306"/>
  <c r="J242"/>
  <c r="J101"/>
  <c r="J303"/>
  <c r="J256"/>
  <c r="BK208"/>
  <c r="BK176"/>
  <c r="J120"/>
  <c r="BK366"/>
  <c r="J338"/>
  <c r="BK320"/>
  <c r="J272"/>
  <c r="BK215"/>
  <c r="J157"/>
  <c r="BK101"/>
  <c r="J319"/>
  <c r="BK256"/>
  <c r="J182"/>
  <c r="J129"/>
  <c r="J394"/>
  <c r="J343"/>
  <c r="J309"/>
  <c r="J208"/>
  <c r="BK185"/>
  <c r="J324"/>
  <c r="BK283"/>
  <c r="BK250"/>
  <c r="J195"/>
  <c r="BK167"/>
  <c r="BK390"/>
  <c r="J357"/>
  <c r="J335"/>
  <c r="J275"/>
  <c r="BK206"/>
  <c r="J149"/>
  <c r="J98"/>
  <c r="J378"/>
  <c r="J245"/>
  <c r="BK194"/>
  <c r="J115"/>
  <c r="BK375"/>
  <c r="J349"/>
  <c r="BK292"/>
  <c r="J225"/>
  <c r="BK196"/>
  <c r="BK120"/>
  <c r="J300"/>
  <c r="J263"/>
  <c r="J197"/>
  <c r="BK157"/>
  <c r="J106"/>
  <c r="BK372"/>
  <c r="J239"/>
  <c r="BK170"/>
  <c r="BK134"/>
  <c r="BK369"/>
  <c r="BK311"/>
  <c r="BK210"/>
  <c r="BK163"/>
  <c r="BK322"/>
  <c r="J295"/>
  <c r="BK207"/>
  <c r="BK179"/>
  <c r="BK394"/>
  <c r="BK388"/>
  <c r="J326"/>
  <c r="J278"/>
  <c r="J247"/>
  <c r="J146"/>
  <c r="BK384"/>
  <c r="BK317"/>
  <c r="BK189"/>
  <c r="J366"/>
  <c r="J323"/>
  <c r="J286"/>
  <c r="J206"/>
  <c r="J317"/>
  <c r="J289"/>
  <c r="J196"/>
  <c r="J189"/>
  <c r="BK143"/>
  <c l="1" r="BK97"/>
  <c r="BK159"/>
  <c r="J159"/>
  <c r="J58"/>
  <c r="T159"/>
  <c r="T166"/>
  <c r="P199"/>
  <c r="P209"/>
  <c r="T235"/>
  <c r="R271"/>
  <c r="T325"/>
  <c r="R356"/>
  <c r="BK377"/>
  <c r="J377"/>
  <c r="J73"/>
  <c r="BK383"/>
  <c r="J383"/>
  <c r="J74"/>
  <c r="BK389"/>
  <c r="J389"/>
  <c r="J75"/>
  <c r="R97"/>
  <c r="BK166"/>
  <c r="J166"/>
  <c r="J59"/>
  <c r="BK199"/>
  <c r="J199"/>
  <c r="J60"/>
  <c r="BK209"/>
  <c r="J209"/>
  <c r="J61"/>
  <c r="BK235"/>
  <c r="J235"/>
  <c r="J62"/>
  <c r="T271"/>
  <c r="P325"/>
  <c r="P356"/>
  <c r="R377"/>
  <c r="T383"/>
  <c r="R389"/>
  <c r="T97"/>
  <c r="P159"/>
  <c r="P166"/>
  <c r="T199"/>
  <c r="T209"/>
  <c r="P235"/>
  <c r="BK271"/>
  <c r="J271"/>
  <c r="J63"/>
  <c r="BK325"/>
  <c r="J325"/>
  <c r="J64"/>
  <c r="BK356"/>
  <c r="J356"/>
  <c r="J67"/>
  <c r="P377"/>
  <c r="P383"/>
  <c r="T389"/>
  <c r="P97"/>
  <c r="R159"/>
  <c r="R166"/>
  <c r="R199"/>
  <c r="R209"/>
  <c r="R235"/>
  <c r="P271"/>
  <c r="R325"/>
  <c r="T356"/>
  <c r="T377"/>
  <c r="R383"/>
  <c r="P389"/>
  <c r="BK365"/>
  <c r="J365"/>
  <c r="J69"/>
  <c r="BK368"/>
  <c r="J368"/>
  <c r="J70"/>
  <c r="BK371"/>
  <c r="J371"/>
  <c r="J71"/>
  <c r="BK352"/>
  <c r="J352"/>
  <c r="J65"/>
  <c r="BK362"/>
  <c r="J362"/>
  <c r="J68"/>
  <c r="BK374"/>
  <c r="J374"/>
  <c r="J72"/>
  <c r="BK407"/>
  <c r="BK406"/>
  <c r="J406"/>
  <c r="J76"/>
  <c r="BF101"/>
  <c r="BF109"/>
  <c r="BF112"/>
  <c r="BF134"/>
  <c r="BF149"/>
  <c r="BF163"/>
  <c r="BF170"/>
  <c r="BF182"/>
  <c r="BF185"/>
  <c r="BF192"/>
  <c r="BF194"/>
  <c r="BF195"/>
  <c r="BF196"/>
  <c r="BF225"/>
  <c r="BF250"/>
  <c r="BF263"/>
  <c r="BF298"/>
  <c r="BF300"/>
  <c r="BF306"/>
  <c r="BF319"/>
  <c r="BF320"/>
  <c r="BF335"/>
  <c r="BF372"/>
  <c r="BF381"/>
  <c r="J89"/>
  <c r="BF167"/>
  <c r="BF197"/>
  <c r="BF198"/>
  <c r="BF200"/>
  <c r="BF207"/>
  <c r="BF220"/>
  <c r="BF239"/>
  <c r="BF242"/>
  <c r="BF303"/>
  <c r="BF314"/>
  <c r="BF324"/>
  <c r="BF326"/>
  <c r="BF338"/>
  <c r="BF346"/>
  <c r="BF349"/>
  <c r="BF360"/>
  <c r="BF378"/>
  <c r="BF390"/>
  <c r="BF400"/>
  <c r="F92"/>
  <c r="BF115"/>
  <c r="BF125"/>
  <c r="BF129"/>
  <c r="BF157"/>
  <c r="BF160"/>
  <c r="BF189"/>
  <c r="BF204"/>
  <c r="BF206"/>
  <c r="BF208"/>
  <c r="BF215"/>
  <c r="BF230"/>
  <c r="BF236"/>
  <c r="BF268"/>
  <c r="BF283"/>
  <c r="BF286"/>
  <c r="BF289"/>
  <c r="BF292"/>
  <c r="BF309"/>
  <c r="BF311"/>
  <c r="BF323"/>
  <c r="BF366"/>
  <c r="BF369"/>
  <c r="BF375"/>
  <c r="BF384"/>
  <c r="BF408"/>
  <c r="BF98"/>
  <c r="BF106"/>
  <c r="BF120"/>
  <c r="BF137"/>
  <c r="BF143"/>
  <c r="BF146"/>
  <c r="BF176"/>
  <c r="BF179"/>
  <c r="BF205"/>
  <c r="BF210"/>
  <c r="BF245"/>
  <c r="BF247"/>
  <c r="BF256"/>
  <c r="BF269"/>
  <c r="BF272"/>
  <c r="BF275"/>
  <c r="BF278"/>
  <c r="BF295"/>
  <c r="BF317"/>
  <c r="BF322"/>
  <c r="BF343"/>
  <c r="BF353"/>
  <c r="BF357"/>
  <c r="BF363"/>
  <c r="BF386"/>
  <c r="BF388"/>
  <c r="BF394"/>
  <c r="F33"/>
  <c i="1" r="BB55"/>
  <c r="BB54"/>
  <c r="W31"/>
  <c i="2" r="F34"/>
  <c i="1" r="BC55"/>
  <c r="BC54"/>
  <c r="W32"/>
  <c i="2" r="J31"/>
  <c i="1" r="AV55"/>
  <c i="2" r="F35"/>
  <c i="1" r="BD55"/>
  <c r="BD54"/>
  <c r="W33"/>
  <c i="2" r="F31"/>
  <c i="1" r="AZ55"/>
  <c r="AZ54"/>
  <c r="W29"/>
  <c i="2" l="1" r="P96"/>
  <c r="R355"/>
  <c r="T355"/>
  <c r="T96"/>
  <c r="T95"/>
  <c r="P355"/>
  <c r="R96"/>
  <c r="R95"/>
  <c r="BK96"/>
  <c r="J96"/>
  <c r="J56"/>
  <c r="J97"/>
  <c r="J57"/>
  <c r="J407"/>
  <c r="J77"/>
  <c r="BK355"/>
  <c r="J355"/>
  <c r="J66"/>
  <c i="1" r="AV54"/>
  <c r="AK29"/>
  <c r="AX54"/>
  <c i="2" r="J32"/>
  <c i="1" r="AW55"/>
  <c r="AT55"/>
  <c i="2" r="F32"/>
  <c i="1" r="BA55"/>
  <c r="BA54"/>
  <c r="AW54"/>
  <c r="AK30"/>
  <c r="AY54"/>
  <c i="2" l="1" r="P95"/>
  <c i="1" r="AU55"/>
  <c i="2" r="BK95"/>
  <c r="J95"/>
  <c i="1" r="AU54"/>
  <c r="W30"/>
  <c i="2" r="J28"/>
  <c i="1" r="AG55"/>
  <c r="AG54"/>
  <c r="AK26"/>
  <c r="AK35"/>
  <c r="AT54"/>
  <c i="2" l="1" r="J37"/>
  <c r="J55"/>
  <c i="1" r="AN5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<sst xmlns="http://schemas.openxmlformats.org/spreadsheetml/2006/main">
  <si>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</si>
  <si>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</si>
  <si>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</si>
  <si>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</si>
  <si>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</si>
  <si>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{57d5b4c2-0ee4-4d8d-9d57-39007c6e35ab}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</si>
  <si>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</si>
  <si>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</si>
  <si>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</si>
  <si>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</si>
  <si>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</si>
  <si>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</si>
  <si>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</si>
  <si>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</si>
  <si>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2022-06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</si>
  <si>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</si>
  <si>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</si>
  <si>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Odborný léčebný ústav Jevíčko, nová obytná budova, č.p.505 - Zesílení stropní konstrukce v suterénu</t>
  </si>
  <si>
    <t>KSO:</t>
  </si>
  <si>
    <t/>
  </si>
  <si>
    <t>CC-CZ:</t>
  </si>
  <si>
    <t>Místo:</t>
  </si>
  <si>
    <t>Jevíčko -předměstí</t>
  </si>
  <si>
    <t>Datum:</t>
  </si>
  <si>
    <t>29. 1. 2023</t>
  </si>
  <si>
    <t>Zadavatel:</t>
  </si>
  <si>
    <t>IČ:</t>
  </si>
  <si>
    <t>Pardubický kraj, Komenského nám.125</t>
  </si>
  <si>
    <t>DIČ:</t>
  </si>
  <si>
    <t>Uchazeč:</t>
  </si>
  <si>
    <t>Vyplň údaj</t>
  </si>
  <si>
    <t>Projektant:</t>
  </si>
  <si>
    <t>BOGUAJ Stavební inženýrství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</si>
  <si>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</si>
  <si>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</si>
  <si>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</si>
  <si>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</si>
  <si>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</si>
  <si>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</si>
  <si>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</si>
  <si>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</si>
  <si>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</si>
  <si>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</si>
  <si>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</si>
  <si>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</si>
  <si>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</si>
  <si>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</si>
  <si>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</si>
  <si>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</si>
  <si>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</si>
  <si>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</si>
  <si>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</si>
  <si>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</si>
  <si>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</si>
  <si>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</si>
  <si>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</si>
  <si>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</si>
  <si>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</si>
  <si>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</si>
  <si>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</si>
  <si>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</si>
  <si>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</si>
  <si>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</si>
  <si>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</si>
  <si>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</si>
  <si>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</si>
  <si>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</si>
  <si>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</si>
  <si>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</si>
  <si>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</si>
  <si>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</si>
  <si>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</si>
  <si>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</si>
  <si>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</si>
  <si>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</si>
  <si>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</si>
  <si>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</si>
  <si>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</si>
  <si>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</si>
  <si>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</si>
  <si>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</si>
  <si>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</si>
  <si>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</si>
  <si>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</si>
  <si>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</si>
  <si>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</si>
  <si>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</si>
  <si>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</si>
  <si>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</si>
  <si>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</si>
  <si>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</si>
  <si>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</si>
  <si>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</si>
  <si>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</si>
  <si>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</si>
  <si>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</si>
  <si>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721-1 - Venkovní kanalizace</t>
  </si>
  <si>
    <t xml:space="preserve">    733 - Ústřední vytápění - rozvodné potrubí</t>
  </si>
  <si>
    <t xml:space="preserve">    733-DMTŽ - Rozvod potrubí - demontáž</t>
  </si>
  <si>
    <t xml:space="preserve">    734 - Ústřední vytápění - armatury</t>
  </si>
  <si>
    <t xml:space="preserve">    763 - Konstrukce suché výstavby</t>
  </si>
  <si>
    <t xml:space="preserve">    766 - Konstrukce truhlářské</t>
  </si>
  <si>
    <t xml:space="preserve">    784 - Dokončovací práce - malby a tapety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</si>
  <si>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</si>
  <si>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</si>
  <si>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</si>
  <si>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</si>
  <si>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</si>
  <si>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</si>
  <si>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</si>
  <si>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</si>
  <si>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</si>
  <si>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</si>
  <si>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</si>
  <si>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</si>
  <si>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</si>
  <si>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</si>
  <si>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</si>
  <si>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</si>
  <si>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</si>
  <si>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</si>
  <si>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</si>
  <si>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</si>
  <si>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113107123</t>
  </si>
  <si>
    <t>Odstranění podkladů nebo krytů ručně s přemístěním hmot na skládku na vzdálenost do 3 m nebo s naložením na dopravní prostředek z kameniva hrubého drceného, o tl. vrstvy přes 200 do 300 mm</t>
  </si>
  <si>
    <t>m2</t>
  </si>
  <si>
    <t>4</t>
  </si>
  <si>
    <t>2</t>
  </si>
  <si>
    <t>512036243</t>
  </si>
  <si>
    <t>Online PSC</t>
  </si>
  <si>
    <t>https://podminky.urs.cz/item/CS_URS_2021_02/113107123</t>
  </si>
  <si>
    <t>VV</t>
  </si>
  <si>
    <t>"beton. plocha před garáží"1,5*4,45</t>
  </si>
  <si>
    <t>113107125</t>
  </si>
  <si>
    <t>Odstranění podkladů nebo krytů ručně s přemístěním hmot na skládku na vzdálenost do 3 m nebo s naložením na dopravní prostředek z kameniva hrubého drceného, o tl. vrstvy přes 400 do 500 mm</t>
  </si>
  <si>
    <t>1545338513</t>
  </si>
  <si>
    <t>https://podminky.urs.cz/item/CS_URS_2021_02/113107125</t>
  </si>
  <si>
    <t>"asfaltová plocha před garáží"3*4,5</t>
  </si>
  <si>
    <t>"v místě nového žlabu-silnice"4,0*1,2</t>
  </si>
  <si>
    <t>Součet</t>
  </si>
  <si>
    <t>3</t>
  </si>
  <si>
    <t>113107135</t>
  </si>
  <si>
    <t>Odstranění podkladů nebo krytů ručně s přemístěním hmot na skládku na vzdálenost do 3 m nebo s naložením na dopravní prostředek z betonu vyztuženého sítěmi, o tl. vrstvy do 100 mm</t>
  </si>
  <si>
    <t>-1054929191</t>
  </si>
  <si>
    <t>https://podminky.urs.cz/item/CS_URS_2021_02/113107135</t>
  </si>
  <si>
    <t>"zpevněné plocha před garáži"4,45*1,5</t>
  </si>
  <si>
    <t>113107141</t>
  </si>
  <si>
    <t>Odstranění podkladů nebo krytů ručně s přemístěním hmot na skládku na vzdálenost do 3 m nebo s naložením na dopravní prostředek živičných, o tl. vrstvy do 50 mm</t>
  </si>
  <si>
    <t>-577262626</t>
  </si>
  <si>
    <t>https://podminky.urs.cz/item/CS_URS_2021_02/113107141</t>
  </si>
  <si>
    <t>"v místě kanalizace a odvodňovacího žlabu"4,5*3,0+1,2*3,8</t>
  </si>
  <si>
    <t>5</t>
  </si>
  <si>
    <t>122311101</t>
  </si>
  <si>
    <t>Odkopávky a prokopávky ručně zapažené i nezapažené v hornině třídy těžitelnosti II skupiny 4</t>
  </si>
  <si>
    <t>m3</t>
  </si>
  <si>
    <t>-749213433</t>
  </si>
  <si>
    <t>https://podminky.urs.cz/item/CS_URS_2021_02/122311101</t>
  </si>
  <si>
    <t>"zemina za opěrnými zdmi"2*2*2*(0,6+1,5)/2</t>
  </si>
  <si>
    <t>6</t>
  </si>
  <si>
    <t>131313101</t>
  </si>
  <si>
    <t>Hloubení jam ručně zapažených i nezapažených s urovnáním dna do předepsaného profilu a spádu v hornině třídy těžitelnosti II skupiny 4 soudržných</t>
  </si>
  <si>
    <t>-1237573397</t>
  </si>
  <si>
    <t>https://podminky.urs.cz/item/CS_URS_2021_02/131313101</t>
  </si>
  <si>
    <t>"betonová plocha před garáží"1,5*4,45*0,34</t>
  </si>
  <si>
    <t>"prostor pro napojení stávající kanalizace na novou"1,5*1,5*1,2</t>
  </si>
  <si>
    <t>7</t>
  </si>
  <si>
    <t>131351102</t>
  </si>
  <si>
    <t>Hloubení nezapažených jam a zářezů strojně s urovnáním dna do předepsaného profilu a spádu v hornině třídy těžitelnosti II skupiny 4 přes 20 do 50 m3</t>
  </si>
  <si>
    <t>2085125188</t>
  </si>
  <si>
    <t>https://podminky.urs.cz/item/CS_URS_2021_02/131351102</t>
  </si>
  <si>
    <t>"otevřený rigol"16*2,5*0,5</t>
  </si>
  <si>
    <t>"kolem šachty"1,2*1,2*1,4</t>
  </si>
  <si>
    <t>8</t>
  </si>
  <si>
    <t>132312111</t>
  </si>
  <si>
    <t>Hloubení rýh šířky do 800 mm ručně zapažených i nezapažených, s urovnáním dna do předepsaného profilu a spádu v hornině třídy těžitelnosti II skupiny 4 soudržných</t>
  </si>
  <si>
    <t>-836186179</t>
  </si>
  <si>
    <t>https://podminky.urs.cz/item/CS_URS_2021_02/132312111</t>
  </si>
  <si>
    <t>"kanalizace před garáží"(4,5+4,0)*0,6*0,65</t>
  </si>
  <si>
    <t>9</t>
  </si>
  <si>
    <t>132354102</t>
  </si>
  <si>
    <t>Hloubení zapažených rýh šířky do 800 mm strojně s urovnáním dna do předepsaného profilu a spádu v hornině třídy těžitelnosti II skupiny 4 přes 20 do 50 m3</t>
  </si>
  <si>
    <t>-1914112446</t>
  </si>
  <si>
    <t>https://podminky.urs.cz/item/CS_URS_2021_02/132354102</t>
  </si>
  <si>
    <t>"v místě vedení kanalizace-zemina"3,1*0,6*1,2+2,6*0,6*1,2+11*0,6*1,2+22,5*0,6*1,2</t>
  </si>
  <si>
    <t>"v místě vedení kanalizace- dešťová kanalizace-D3"4,5*0,6*1,2</t>
  </si>
  <si>
    <t>10</t>
  </si>
  <si>
    <t>162251122</t>
  </si>
  <si>
    <t>Vodorovné přemístění výkopku nebo sypaniny po suchu na obvyklém dopravním prostředku, bez naložení výkopku, avšak se složením bez rozhrnutí z horniny třídy těžitelnosti II skupiny 4 a 5 na vzdálenost přes 20 do 50 m</t>
  </si>
  <si>
    <t>-1533077305</t>
  </si>
  <si>
    <t>https://podminky.urs.cz/item/CS_URS_2021_02/162251122</t>
  </si>
  <si>
    <t>"zemina"8,4+4,97+22,016+3,315+31,464</t>
  </si>
  <si>
    <t>11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</si>
  <si>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</si>
  <si>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</si>
  <si>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1225184408</t>
  </si>
  <si>
    <t>https://podminky.urs.cz/item/CS_URS_2021_02/162751137</t>
  </si>
  <si>
    <t>"celková vytěžená zemina"70,165</t>
  </si>
  <si>
    <t>"zemina použitá na zásyp"-32,876</t>
  </si>
  <si>
    <t>"rozprostření zeminy "-50*0,25</t>
  </si>
  <si>
    <t>12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</si>
  <si>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</si>
  <si>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</si>
  <si>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993501648</t>
  </si>
  <si>
    <t>https://podminky.urs.cz/item/CS_URS_2021_02/162751139</t>
  </si>
  <si>
    <t>24,789*5</t>
  </si>
  <si>
    <t>13</t>
  </si>
  <si>
    <t>171201221</t>
  </si>
  <si>
    <t>Poplatek za uložení stavebního odpadu na skládce (skládkovné) zeminy a kamení zatříděného do Katalogu odpadů pod kódem 17 05 04</t>
  </si>
  <si>
    <t>t</t>
  </si>
  <si>
    <t>-481751522</t>
  </si>
  <si>
    <t>https://podminky.urs.cz/item/CS_URS_2021_02/171201221</t>
  </si>
  <si>
    <t>"zemina"24,789*1,7</t>
  </si>
  <si>
    <t>14</t>
  </si>
  <si>
    <t>174111101</t>
  </si>
  <si>
    <t>Zásyp sypaninou z jakékoliv horniny ručně s uložením výkopku ve vrstvách se zhutněním jam, šachet, rýh nebo kolem objektů v těchto vykopávkách</t>
  </si>
  <si>
    <t>288652749</t>
  </si>
  <si>
    <t>https://podminky.urs.cz/item/CS_URS_2021_02/174111101</t>
  </si>
  <si>
    <t>"v místě vedení kanalizace-zemina"3,1*0,6*0,8+2,6*0,6*0,8+11*0,6*0,8+22,5*0,6*0,8</t>
  </si>
  <si>
    <t>"v místě vedení kanalizace- dešťová kanalizace-D3"4,5*0,6*0,8</t>
  </si>
  <si>
    <t>"místo napojení nové kanalizce na stávající"1,5*1,5*1,2</t>
  </si>
  <si>
    <t>"kolem šachty"0,8</t>
  </si>
  <si>
    <t>181351005</t>
  </si>
  <si>
    <t>Rozprostření a urovnání ornice v rovině nebo ve svahu sklonu do 1:5 strojně při souvislé ploše do 100 m2, tl. vrstvy přes 250 do 300 mm</t>
  </si>
  <si>
    <t>1615035676</t>
  </si>
  <si>
    <t>https://podminky.urs.cz/item/CS_URS_2021_02/181351005</t>
  </si>
  <si>
    <t>Zakládání</t>
  </si>
  <si>
    <t>16</t>
  </si>
  <si>
    <t>271542211</t>
  </si>
  <si>
    <t>Podsyp pod základové konstrukce se zhutněním a urovnáním povrchu ze štěrkodrtě netříděné</t>
  </si>
  <si>
    <t>-46540195</t>
  </si>
  <si>
    <t>https://podminky.urs.cz/item/CS_URS_2021_02/271542211</t>
  </si>
  <si>
    <t>"podsyp pod základové pásy"1,7*0,5*0,1*2</t>
  </si>
  <si>
    <t>17</t>
  </si>
  <si>
    <t>274313711</t>
  </si>
  <si>
    <t>Základy z betonu prostého pasy betonu kamenem neprokládaného tř. C 20/25</t>
  </si>
  <si>
    <t>1537435342</t>
  </si>
  <si>
    <t>https://podminky.urs.cz/item/CS_URS_2021_02/274313711</t>
  </si>
  <si>
    <t>"základ pod opěrné zdivo před garáží"1,7*0,45*1*2</t>
  </si>
  <si>
    <t>Svislé a kompletní konstrukce</t>
  </si>
  <si>
    <t>18</t>
  </si>
  <si>
    <t>311113212</t>
  </si>
  <si>
    <t>Nadzákladové zdi z tvárnic ztraceného bednění štípaných, včetně výplně z betonu třídy C 25/30 XC1 přírodních, tloušťky zdiva 200 mm</t>
  </si>
  <si>
    <t>921094270</t>
  </si>
  <si>
    <t>https://podminky.urs.cz/item/CS_URS_2021_02/311113212</t>
  </si>
  <si>
    <t>"opěrné zdivo před garáží"1,6*1*2</t>
  </si>
  <si>
    <t>19</t>
  </si>
  <si>
    <t>311361821</t>
  </si>
  <si>
    <t>Výztuž nadzákladových zdí nosných svislých nebo odkloněných od svislice, rovných nebo oblých z betonářské oceli 10 505 (R) nebo BSt 500</t>
  </si>
  <si>
    <t>-1835718439</t>
  </si>
  <si>
    <t>https://podminky.urs.cz/item/CS_URS_2021_02/311361821</t>
  </si>
  <si>
    <t>výztuž opěrných zdí</t>
  </si>
  <si>
    <t>1,5*1*8*2*0,888*0,001*1,1</t>
  </si>
  <si>
    <t>1,6*5*2*0,617*0,001*1,1</t>
  </si>
  <si>
    <t>20</t>
  </si>
  <si>
    <t>340236212</t>
  </si>
  <si>
    <t>Zazdívka otvorů v příčkách nebo stěnách cihlami plnými pálenými plochy přes 0,0225 m2 do 0,09 m2, tloušťky přes 100 mm</t>
  </si>
  <si>
    <t>kus</t>
  </si>
  <si>
    <t>-889131665</t>
  </si>
  <si>
    <t>https://podminky.urs.cz/item/CS_URS_2021_02/340236212</t>
  </si>
  <si>
    <t>"otvory do komínového tělesa pro vyplnění betonem"6</t>
  </si>
  <si>
    <t>340238212</t>
  </si>
  <si>
    <t>Zazdívka otvorů v příčkách nebo stěnách cihlami plnými pálenými plochy přes 0,25 m2 do 1 m2, tloušťky přes 100 mm</t>
  </si>
  <si>
    <t>-413000595</t>
  </si>
  <si>
    <t>https://podminky.urs.cz/item/CS_URS_2021_02/340238212</t>
  </si>
  <si>
    <t>"zazdívka otvoru v komínu"0,5</t>
  </si>
  <si>
    <t>22</t>
  </si>
  <si>
    <t>340239212</t>
  </si>
  <si>
    <t>Zazdívka otvorů v příčkách nebo stěnách cihlami plnými pálenými plochy přes 1 m2 do 4 m2, tloušťky přes 100 mm</t>
  </si>
  <si>
    <t>-1255039743</t>
  </si>
  <si>
    <t>https://podminky.urs.cz/item/CS_URS_2021_02/340239212</t>
  </si>
  <si>
    <t>"montážní otvor v příčce" 0,8*2,3</t>
  </si>
  <si>
    <t>23</t>
  </si>
  <si>
    <t>341321410</t>
  </si>
  <si>
    <t>Stěny a příčky z betonu železového (bez výztuže) nosné tř. C 25/30</t>
  </si>
  <si>
    <t>-1406214753</t>
  </si>
  <si>
    <t>https://podminky.urs.cz/item/CS_URS_2021_02/341321410</t>
  </si>
  <si>
    <t>P</t>
  </si>
  <si>
    <t>Poznámka k položce:_x000d_
V ceně zohlednit postupnou betonáž.</t>
  </si>
  <si>
    <t>"vybetonování rohu v garáži"1,6*0,6*0,6/2</t>
  </si>
  <si>
    <t>24</t>
  </si>
  <si>
    <t>341351311</t>
  </si>
  <si>
    <t>Bednění stěn a příček nosných rovné jednostranné zřízení</t>
  </si>
  <si>
    <t>1493542678</t>
  </si>
  <si>
    <t>https://podminky.urs.cz/item/CS_URS_2021_02/341351311</t>
  </si>
  <si>
    <t>"roh v garáži"0,7*2*1,7</t>
  </si>
  <si>
    <t>25</t>
  </si>
  <si>
    <t>341351312</t>
  </si>
  <si>
    <t>Bednění stěn a příček nosných rovné jednostranné odstranění</t>
  </si>
  <si>
    <t>1222408965</t>
  </si>
  <si>
    <t>https://podminky.urs.cz/item/CS_URS_2021_02/341351312</t>
  </si>
  <si>
    <t>26</t>
  </si>
  <si>
    <t>R003-001</t>
  </si>
  <si>
    <t>Ukončení zdiva z tvárnic ze ztraceného bednění zákrytovou deskou před garáží - odstín přírodní</t>
  </si>
  <si>
    <t>665216421</t>
  </si>
  <si>
    <t>27</t>
  </si>
  <si>
    <t>R003-02</t>
  </si>
  <si>
    <t>Dozdění kapsy pilíře mezi okny po osazení HEB nosníku</t>
  </si>
  <si>
    <t>soub</t>
  </si>
  <si>
    <t>-525189796</t>
  </si>
  <si>
    <t>28</t>
  </si>
  <si>
    <t>R003-03</t>
  </si>
  <si>
    <t>D + M uzavřeného ocelového profilu 100/100/5, dl.cca 1500mm, pro vyztužení přizdívky zdiva v garáži ocelovým profilem, včetně přivařené podkladní ocelové desky tl.10mm a přivaření kotevních trnů</t>
  </si>
  <si>
    <t>kg</t>
  </si>
  <si>
    <t>1262560429</t>
  </si>
  <si>
    <t>29</t>
  </si>
  <si>
    <t>R003-04</t>
  </si>
  <si>
    <t>Kotvení ocelového tenkostěnného profilu v garáži betonářskou výztuží R16 do připravených drážek ve zdi , dl.0,56m, zaházení cementovou maltou</t>
  </si>
  <si>
    <t>ks</t>
  </si>
  <si>
    <t>-119260391</t>
  </si>
  <si>
    <t>30</t>
  </si>
  <si>
    <t>R003-05</t>
  </si>
  <si>
    <t>Postupná výplň komínových průduchů vel.15x15cm betonem C20/25 pod ocelovým profilem HEB</t>
  </si>
  <si>
    <t>1267524352</t>
  </si>
  <si>
    <t>Vodorovné konstrukce</t>
  </si>
  <si>
    <t>31</t>
  </si>
  <si>
    <t>413941123</t>
  </si>
  <si>
    <t>Osazování ocelových válcovaných nosníků ve stropech I nebo IE nebo U nebo UE nebo L č. 14 až 22 nebo výšky do 220 mm</t>
  </si>
  <si>
    <t>-2068802898</t>
  </si>
  <si>
    <t>https://podminky.urs.cz/item/CS_URS_2021_02/413941123</t>
  </si>
  <si>
    <t>Poznámka k položce:_x000d_
V ceně zohlednit ruční montáž, ruční přesun nosníku na místo do 20m, pomocné montážní prostředky a podkladní konstrukce pro montáž a osazení do připravených kapes!</t>
  </si>
  <si>
    <t>7,0*71,5*0,001</t>
  </si>
  <si>
    <t>32</t>
  </si>
  <si>
    <t>M</t>
  </si>
  <si>
    <t>13010982</t>
  </si>
  <si>
    <t>ocel profilová jakost S235JR (11 375) průřez HEB 220</t>
  </si>
  <si>
    <t>956036188</t>
  </si>
  <si>
    <t>33</t>
  </si>
  <si>
    <t>R004-01</t>
  </si>
  <si>
    <t xml:space="preserve">D + M podkladního plechu vel. 400/600mm tl.10mm pod osazený ocelový profil HEB </t>
  </si>
  <si>
    <t>-1680983960</t>
  </si>
  <si>
    <t>34</t>
  </si>
  <si>
    <t>R004-02</t>
  </si>
  <si>
    <t>M+D podložení a vyklínování mezi ocelovým profilem HEB 220 a stropními trámky pomocí ocelových plechů a klínů</t>
  </si>
  <si>
    <t>1935046164</t>
  </si>
  <si>
    <t>35</t>
  </si>
  <si>
    <t>R004-03</t>
  </si>
  <si>
    <t>Doklínování ocelovými klíny a dozdění kapes po osazení nosníku keramickým zdivem a maltou</t>
  </si>
  <si>
    <t>-472533030</t>
  </si>
  <si>
    <t>36</t>
  </si>
  <si>
    <t>R004-04</t>
  </si>
  <si>
    <t>Zednické začištění po montáži vrat garáže (přisekání zdiva, dozdívka zdiva tl.750</t>
  </si>
  <si>
    <t>m</t>
  </si>
  <si>
    <t>1585323855</t>
  </si>
  <si>
    <t>Komunikace pozemní</t>
  </si>
  <si>
    <t>37</t>
  </si>
  <si>
    <t>564851111</t>
  </si>
  <si>
    <t>Podklad ze štěrkodrti ŠD s rozprostřením a zhutněním, po zhutnění tl. 150 mm</t>
  </si>
  <si>
    <t>-807047119</t>
  </si>
  <si>
    <t>https://podminky.urs.cz/item/CS_URS_2021_02/564851111</t>
  </si>
  <si>
    <t>"před garáží"4,5*4,7</t>
  </si>
  <si>
    <t>"kolem nově osazeného žlabu"4,0*1,2</t>
  </si>
  <si>
    <t>38</t>
  </si>
  <si>
    <t>564871116</t>
  </si>
  <si>
    <t>Podklad ze štěrkodrti ŠD s rozprostřením a zhutněním, po zhutnění tl. 300 mm</t>
  </si>
  <si>
    <t>-1972096956</t>
  </si>
  <si>
    <t>https://podminky.urs.cz/item/CS_URS_2021_02/564871116</t>
  </si>
  <si>
    <t>39</t>
  </si>
  <si>
    <t>565145101</t>
  </si>
  <si>
    <t>Asfaltový beton vrstva podkladní ACP 16 (obalované kamenivo střednězrnné - OKS) s rozprostřením a zhutněním v pruhu šířky do 1,5 m, po zhutnění tl. 60 mm</t>
  </si>
  <si>
    <t>1360959063</t>
  </si>
  <si>
    <t>https://podminky.urs.cz/item/CS_URS_2021_02/565145101</t>
  </si>
  <si>
    <t>"kolem nově osazeného žlabu"4*1,2</t>
  </si>
  <si>
    <t>40</t>
  </si>
  <si>
    <t>573231106</t>
  </si>
  <si>
    <t>Postřik spojovací PS bez posypu kamenivem ze silniční emulze, v množství 0,30 kg/m2</t>
  </si>
  <si>
    <t>-103932529</t>
  </si>
  <si>
    <t>https://podminky.urs.cz/item/CS_URS_2021_02/573231106</t>
  </si>
  <si>
    <t>41</t>
  </si>
  <si>
    <t>577144111</t>
  </si>
  <si>
    <t>Asfaltový beton vrstva obrusná ACO 11 (ABS) s rozprostřením a se zhutněním z nemodifikovaného asfaltu v pruhu šířky do 3 m tř. I, po zhutnění tl. 50 mm</t>
  </si>
  <si>
    <t>532077237</t>
  </si>
  <si>
    <t>https://podminky.urs.cz/item/CS_URS_2021_02/577144111</t>
  </si>
  <si>
    <t>Úpravy povrchů, podlahy a osazování výplní</t>
  </si>
  <si>
    <t>42</t>
  </si>
  <si>
    <t>612135011</t>
  </si>
  <si>
    <t>Vyrovnání nerovností podkladu vnitřních omítaných ploch tmelem, tloušťky do 2 mm stěn</t>
  </si>
  <si>
    <t>1650811262</t>
  </si>
  <si>
    <t>https://podminky.urs.cz/item/CS_URS_2021_02/612135011</t>
  </si>
  <si>
    <t>"dozděný roh ostění" 0,6*2*1,7</t>
  </si>
  <si>
    <t>43</t>
  </si>
  <si>
    <t>612142001</t>
  </si>
  <si>
    <t>Potažení vnitřních ploch pletivem v ploše nebo pruzích, na plném podkladu sklovláknitým vtlačením do tmelu stěn</t>
  </si>
  <si>
    <t>-185509275</t>
  </si>
  <si>
    <t>https://podminky.urs.cz/item/CS_URS_2021_02/612142001</t>
  </si>
  <si>
    <t>44</t>
  </si>
  <si>
    <t>612321121</t>
  </si>
  <si>
    <t>Omítka vápenocementová vnitřních ploch nanášená ručně jednovrstvá, tloušťky do 10 mm hladká svislých konstrukcí stěn</t>
  </si>
  <si>
    <t>-301093966</t>
  </si>
  <si>
    <t>https://podminky.urs.cz/item/CS_URS_2021_02/612321121</t>
  </si>
  <si>
    <t>45</t>
  </si>
  <si>
    <t>612325222</t>
  </si>
  <si>
    <t>Vápenocementová omítka jednotlivých malých ploch štuková na stěnách, plochy jednotlivě přes 0,09 do 0,25 m2</t>
  </si>
  <si>
    <t>1429780602</t>
  </si>
  <si>
    <t>https://podminky.urs.cz/item/CS_URS_2021_02/612325222</t>
  </si>
  <si>
    <t>46</t>
  </si>
  <si>
    <t>612325223</t>
  </si>
  <si>
    <t>Vápenocementová omítka jednotlivých malých ploch štuková na stěnách, plochy jednotlivě přes 0,25 do 1 m2</t>
  </si>
  <si>
    <t>104568174</t>
  </si>
  <si>
    <t>https://podminky.urs.cz/item/CS_URS_2021_02/612325223</t>
  </si>
  <si>
    <t>"pilíř mezi okny"1</t>
  </si>
  <si>
    <t>47</t>
  </si>
  <si>
    <t>612325225</t>
  </si>
  <si>
    <t>Vápenocementová omítka jednotlivých malých ploch štuková na stěnách, plochy jednotlivě přes 1,0 do 4 m2</t>
  </si>
  <si>
    <t>-612067896</t>
  </si>
  <si>
    <t>https://podminky.urs.cz/item/CS_URS_2021_02/612325225</t>
  </si>
  <si>
    <t>Poznámka k položce:_x000d_
Montážní otvor v příčce, komín po vyplnění betonem.</t>
  </si>
  <si>
    <t>"montážní otvor"2</t>
  </si>
  <si>
    <t>"oprava komínu"1</t>
  </si>
  <si>
    <t>48</t>
  </si>
  <si>
    <t>622321141</t>
  </si>
  <si>
    <t>Omítka vápenocementová vnějších ploch nanášená ručně dvouvrstvá, tloušťky jádrové omítky do 15 mm a tloušťky štuku do 3 mm štuková stěn</t>
  </si>
  <si>
    <t>1670053888</t>
  </si>
  <si>
    <t>https://podminky.urs.cz/item/CS_URS_2021_02/622321141</t>
  </si>
  <si>
    <t xml:space="preserve">"prostor u  vrat"1,5*3,0+0,8*0,5*2</t>
  </si>
  <si>
    <t>"prostor pod okny"1,4*1,9</t>
  </si>
  <si>
    <t>"nadpraží"2*1,4*1,0</t>
  </si>
  <si>
    <t>1,9*1,0</t>
  </si>
  <si>
    <t>49</t>
  </si>
  <si>
    <t>631311121</t>
  </si>
  <si>
    <t>Doplnění dosavadních mazanin prostým betonem s dodáním hmot, bez potěru, plochy jednotlivě do 1 m2 a tl. do 80 mm</t>
  </si>
  <si>
    <t>798640959</t>
  </si>
  <si>
    <t>https://podminky.urs.cz/item/CS_URS_2021_02/631311121</t>
  </si>
  <si>
    <t>"parapet okna"0,05*1,34*0,5</t>
  </si>
  <si>
    <t>"práh garáže"0,08*2,85*0,75</t>
  </si>
  <si>
    <t>50</t>
  </si>
  <si>
    <t>R006-01</t>
  </si>
  <si>
    <t>Doplnění upadlé části betonového trámečku systémovou opravnou maltou vhodnou na betonové kce</t>
  </si>
  <si>
    <t>1970960930</t>
  </si>
  <si>
    <t>51</t>
  </si>
  <si>
    <t>R006-02</t>
  </si>
  <si>
    <t>Doplněné jádrové omítky systémovou opravnou maltou vhodnou na betonové kce</t>
  </si>
  <si>
    <t>-1260135517</t>
  </si>
  <si>
    <t>3,5*0,47</t>
  </si>
  <si>
    <t>Ostatní konstrukce a práce, bourání</t>
  </si>
  <si>
    <t>52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</si>
  <si>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</si>
  <si>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</si>
  <si>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-788130107</t>
  </si>
  <si>
    <t>https://podminky.urs.cz/item/CS_URS_2021_02/919732211</t>
  </si>
  <si>
    <t>4*2+5</t>
  </si>
  <si>
    <t>53</t>
  </si>
  <si>
    <t>919735112</t>
  </si>
  <si>
    <t>Řezání stávajícího živičného krytu nebo podkladu hloubky přes 50 do 100 mm</t>
  </si>
  <si>
    <t>-1092178813</t>
  </si>
  <si>
    <t>https://podminky.urs.cz/item/CS_URS_2021_02/919735112</t>
  </si>
  <si>
    <t>5+4*2+5</t>
  </si>
  <si>
    <t>54</t>
  </si>
  <si>
    <t>935932321</t>
  </si>
  <si>
    <t>Odvodňovací plastový žlab pro třídu zatížení C 250 vnitřní šířky 150 mm s krycím roštem můstkovým z litiny</t>
  </si>
  <si>
    <t>340570377</t>
  </si>
  <si>
    <t>https://podminky.urs.cz/item/CS_URS_2021_02/935932321</t>
  </si>
  <si>
    <t>"žlab před garáží - 1ks"3,8</t>
  </si>
  <si>
    <t>"žlab v komunikace- 1ks"3,8</t>
  </si>
  <si>
    <t>55</t>
  </si>
  <si>
    <t>941111121</t>
  </si>
  <si>
    <t>Montáž lešení řadového trubkového lehkého pracovního s podlahami s provozním zatížením tř. 3 do 200 kg/m2 šířky tř. W09 přes 0,9 do 1,2 m, výšky do 10 m</t>
  </si>
  <si>
    <t>1040922821</t>
  </si>
  <si>
    <t>https://podminky.urs.cz/item/CS_URS_2021_02/941111121</t>
  </si>
  <si>
    <t>6,5*10,0</t>
  </si>
  <si>
    <t>56</t>
  </si>
  <si>
    <t>941111221</t>
  </si>
  <si>
    <t>Montáž lešení řadového trubkového lehkého pracovního s podlahami s provozním zatížením tř. 3 do 200 kg/m2 Příplatek za první a každý další den použití lešení k ceně -1121</t>
  </si>
  <si>
    <t>689981390</t>
  </si>
  <si>
    <t>https://podminky.urs.cz/item/CS_URS_2021_02/941111221</t>
  </si>
  <si>
    <t>6,5*10,0*14</t>
  </si>
  <si>
    <t>57</t>
  </si>
  <si>
    <t>941111821</t>
  </si>
  <si>
    <t>Demontáž lešení řadového trubkového lehkého pracovního s podlahami s provozním zatížením tř. 3 do 200 kg/m2 šířky tř. W09 přes 0,9 do 1,2 m, výšky do 10 m</t>
  </si>
  <si>
    <t>1331316685</t>
  </si>
  <si>
    <t>https://podminky.urs.cz/item/CS_URS_2021_02/941111821</t>
  </si>
  <si>
    <t>58</t>
  </si>
  <si>
    <t>961043111</t>
  </si>
  <si>
    <t>Bourání základů z betonu proloženého kamenem</t>
  </si>
  <si>
    <t>-1603808852</t>
  </si>
  <si>
    <t>https://podminky.urs.cz/item/CS_URS_2021_02/961043111</t>
  </si>
  <si>
    <t>"základové pásy pod opěrnými zdmi u garáže"1,55*1*0,45*2</t>
  </si>
  <si>
    <t>59</t>
  </si>
  <si>
    <t>962031133</t>
  </si>
  <si>
    <t>Bourání příček z cihel, tvárnic nebo příčkovek z cihel pálených, plných nebo dutých na maltu vápennou nebo vápenocementovou, tl. do 150 mm</t>
  </si>
  <si>
    <t>-158757214</t>
  </si>
  <si>
    <t>https://podminky.urs.cz/item/CS_URS_2021_02/962031133</t>
  </si>
  <si>
    <t>60</t>
  </si>
  <si>
    <t>962032230</t>
  </si>
  <si>
    <t>Bourání zdiva nadzákladového z cihel nebo tvárnic z cihel pálených nebo vápenopískových, na maltu vápennou nebo vápenocementovou, objemu do 1 m3</t>
  </si>
  <si>
    <t>-1606318079</t>
  </si>
  <si>
    <t>https://podminky.urs.cz/item/CS_URS_2021_02/962032230</t>
  </si>
  <si>
    <t>61</t>
  </si>
  <si>
    <t>962042320</t>
  </si>
  <si>
    <t>Bourání zdiva z betonu prostého nadzákladového objemu do 1 m3</t>
  </si>
  <si>
    <t>-2063711853</t>
  </si>
  <si>
    <t>https://podminky.urs.cz/item/CS_URS_2021_02/962042320</t>
  </si>
  <si>
    <t>"opěrné zdi u garáže"1,5*1*0,15*2</t>
  </si>
  <si>
    <t>62</t>
  </si>
  <si>
    <t>968062559</t>
  </si>
  <si>
    <t>Vybourání dřevěných rámů oken s křídly, dveřních zárubní, vrat, stěn, ostění nebo obkladů vrat, plochy přes 5 m2</t>
  </si>
  <si>
    <t>-854999543</t>
  </si>
  <si>
    <t>https://podminky.urs.cz/item/CS_URS_2021_02/968062559</t>
  </si>
  <si>
    <t>2,85*1,8</t>
  </si>
  <si>
    <t>63</t>
  </si>
  <si>
    <t>971033461</t>
  </si>
  <si>
    <t>Vybourání otvorů ve zdivu základovém nebo nadzákladovém z cihel, tvárnic, příčkovek z cihel pálených na maltu vápennou nebo vápenocementovou plochy do 0,25 m2, tl. do 600 mm</t>
  </si>
  <si>
    <t>-1149158380</t>
  </si>
  <si>
    <t>https://podminky.urs.cz/item/CS_URS_2021_02/971033461</t>
  </si>
  <si>
    <t>"kapsy pro osazení HEB 220 do zdiva"2</t>
  </si>
  <si>
    <t>64</t>
  </si>
  <si>
    <t>973031324</t>
  </si>
  <si>
    <t>Vysekání výklenků nebo kapes ve zdivu z cihel na maltu vápennou nebo vápenocementovou kapes, plochy do 0,10 m2, hl. do 150 mm</t>
  </si>
  <si>
    <t>-1601114986</t>
  </si>
  <si>
    <t>https://podminky.urs.cz/item/CS_URS_2021_02/973031324</t>
  </si>
  <si>
    <t>65</t>
  </si>
  <si>
    <t>973031325</t>
  </si>
  <si>
    <t>Vysekání výklenků nebo kapes ve zdivu z cihel na maltu vápennou nebo vápenocementovou kapes, plochy do 0,10 m2, hl. do 300 mm</t>
  </si>
  <si>
    <t>-1758886481</t>
  </si>
  <si>
    <t>https://podminky.urs.cz/item/CS_URS_2021_02/973031325</t>
  </si>
  <si>
    <t>"vyvrtání otvorů pro ukotvení ocelového profilu betonářskou výztuží"16</t>
  </si>
  <si>
    <t>66</t>
  </si>
  <si>
    <t>975021411</t>
  </si>
  <si>
    <t>Podchycení nadzákladového zdiva pod stropem dřevěnou výztuhou nad vybouraným otvorem, pro jakoukoliv délku podchycení, při tl. zdiva přes 600 do 900 mm</t>
  </si>
  <si>
    <t>-809839095</t>
  </si>
  <si>
    <t>https://podminky.urs.cz/item/CS_URS_2021_02/975021411</t>
  </si>
  <si>
    <t>" vrata + okna"3,0+1,35*2</t>
  </si>
  <si>
    <t>67</t>
  </si>
  <si>
    <t>975043111</t>
  </si>
  <si>
    <t>Jednořadové podchycení stropů pro osazení nosníků dřevěnou výztuhou v. podchycení do 3,5 m, a při zatížení hmotností do 750 kg/m</t>
  </si>
  <si>
    <t>94760503</t>
  </si>
  <si>
    <t>https://podminky.urs.cz/item/CS_URS_2021_02/975043111</t>
  </si>
  <si>
    <t>68</t>
  </si>
  <si>
    <t>R009-01</t>
  </si>
  <si>
    <t>Demontáž děšťové vpusti před garáží</t>
  </si>
  <si>
    <t>1531235101</t>
  </si>
  <si>
    <t>69</t>
  </si>
  <si>
    <t>R009-02</t>
  </si>
  <si>
    <t>Sanace trhlin v omítkách š.2-5mm, hydraulickou injektážní směsí s vápennými pojivy - odstranění nesoudržných částí kolem trhliny, vyškrábání trhlin, mechanické vyčištění, penetrace včetně vyplnění , podrobněji technologie viz. technická zpráva</t>
  </si>
  <si>
    <t>944912470</t>
  </si>
  <si>
    <t>"JZ fasáda"10</t>
  </si>
  <si>
    <t>70</t>
  </si>
  <si>
    <t>R009-03</t>
  </si>
  <si>
    <t>Sanace trhlin ve zdivu š.2-5mm, hydraulickou injektážní směsí s vápennými pojivy - odstranění nesoudržných částí kolem trhliny, vyškrábání trhlin, mechanické vyčištění, penetrace včetně vyplnění , podrobněji technologie viz. technická zpráva</t>
  </si>
  <si>
    <t>1308689419</t>
  </si>
  <si>
    <t>71</t>
  </si>
  <si>
    <t>R009-04</t>
  </si>
  <si>
    <t>Sanace trhlin ve zdivu š.5-10mm, cementovou maltous přísadou maltoviny na bázi organických pojiv - odstranění nesoudržných částí kolem trhliny, vyškrábání trhlin, mechanické vyčištění, penetrace včetně vyplnění, včetně kotevní výztuže a ocelové rabicové tkaniny, podrobněji technologie viz. technická zpráva</t>
  </si>
  <si>
    <t>-1310961456</t>
  </si>
  <si>
    <t>72</t>
  </si>
  <si>
    <t>R009-05</t>
  </si>
  <si>
    <t>Sanace trhlin v betonu š.5-10mm, cementovou maltous přísadou maltoviny na bázi organických pojiv - odstranění nesoudržných částí kolem trhliny, vyškrábání trhlin, mechanické vyčištění, penetrace včetně vyplnění, včetně kotevní výztuže a ocelové rabicové tkaniny, podrobněji technologie viz. technická zpráva</t>
  </si>
  <si>
    <t>-921780742</t>
  </si>
  <si>
    <t>997</t>
  </si>
  <si>
    <t>Přesun sutě</t>
  </si>
  <si>
    <t>73</t>
  </si>
  <si>
    <t>997013501</t>
  </si>
  <si>
    <t>Odvoz suti a vybouraných hmot na skládku nebo meziskládku se složením, na vzdálenost do 1 km</t>
  </si>
  <si>
    <t>-58162021</t>
  </si>
  <si>
    <t>https://podminky.urs.cz/item/CS_URS_2021_02/997013501</t>
  </si>
  <si>
    <t>"beton - zpevněná plocha před garáží"1,622</t>
  </si>
  <si>
    <t>"beton - opěrné zídky + základové pasy"3,069+0,99</t>
  </si>
  <si>
    <t>"živičný povrch"1,77</t>
  </si>
  <si>
    <t>"štěrk - podkladové vrstvy zpevněných ploch"13,725+2,937</t>
  </si>
  <si>
    <t>"cihly - montážní otvory +kapsy - garáž"2,518</t>
  </si>
  <si>
    <t>"dřevo- vrata"0,432</t>
  </si>
  <si>
    <t>74</t>
  </si>
  <si>
    <t>997013509</t>
  </si>
  <si>
    <t>Odvoz suti a vybouraných hmot na skládku nebo meziskládku se složením, na vzdálenost Příplatek k ceně za každý další i započatý 1 km přes 1 km</t>
  </si>
  <si>
    <t>-1516377218</t>
  </si>
  <si>
    <t>https://podminky.urs.cz/item/CS_URS_2021_02/997013509</t>
  </si>
  <si>
    <t>27,063*11</t>
  </si>
  <si>
    <t>75</t>
  </si>
  <si>
    <t>997013609</t>
  </si>
  <si>
    <t>Poplatek za uložení stavebního odpadu na skládce (skládkovné) ze směsí nebo oddělených frakcí betonu, cihel a keramických výrobků zatříděného do Katalogu odpadů pod kódem 17 01 07</t>
  </si>
  <si>
    <t>-1109628438</t>
  </si>
  <si>
    <t>https://podminky.urs.cz/item/CS_URS_2021_02/997013609</t>
  </si>
  <si>
    <t>"beton"5,681</t>
  </si>
  <si>
    <t>"cihly"2,518</t>
  </si>
  <si>
    <t>76</t>
  </si>
  <si>
    <t>997013645</t>
  </si>
  <si>
    <t>Poplatek za uložení stavebního odpadu na skládce (skládkovné) asfaltového bez obsahu dehtu zatříděného do Katalogu odpadů pod kódem 17 03 02</t>
  </si>
  <si>
    <t>-2000347018</t>
  </si>
  <si>
    <t>https://podminky.urs.cz/item/CS_URS_2021_02/997013645</t>
  </si>
  <si>
    <t>77</t>
  </si>
  <si>
    <t>997013655</t>
  </si>
  <si>
    <t>900073034</t>
  </si>
  <si>
    <t>https://podminky.urs.cz/item/CS_URS_2021_02/997013655</t>
  </si>
  <si>
    <t>"štěrk"16,662</t>
  </si>
  <si>
    <t>78</t>
  </si>
  <si>
    <t>997013811</t>
  </si>
  <si>
    <t>Poplatek za uložení stavebního odpadu na skládce (skládkovné) dřevěného zatříděného do Katalogu odpadů pod kódem 17 02 01</t>
  </si>
  <si>
    <t>-1220130830</t>
  </si>
  <si>
    <t>https://podminky.urs.cz/item/CS_URS_2021_02/997013811</t>
  </si>
  <si>
    <t>"dřevo"0,432</t>
  </si>
  <si>
    <t>998</t>
  </si>
  <si>
    <t>Přesun hmot</t>
  </si>
  <si>
    <t>79</t>
  </si>
  <si>
    <t>998011001</t>
  </si>
  <si>
    <t>Přesun hmot pro budovy občanské výstavby, bydlení, výrobu a služby s nosnou svislou konstrukcí zděnou z cihel, tvárnic nebo kamene vodorovná dopravní vzdálenost do 100 m pro budovy výšky do 6 m</t>
  </si>
  <si>
    <t>-693029197</t>
  </si>
  <si>
    <t>https://podminky.urs.cz/item/CS_URS_2021_02/998011001</t>
  </si>
  <si>
    <t>PSV</t>
  </si>
  <si>
    <t>Práce a dodávky PSV</t>
  </si>
  <si>
    <t>711</t>
  </si>
  <si>
    <t>Izolace proti vodě, vlhkosti a plynům</t>
  </si>
  <si>
    <t>80</t>
  </si>
  <si>
    <t>711161115</t>
  </si>
  <si>
    <t>Izolace proti zemní vlhkosti a beztlakové vodě nopovými fóliemi na ploše vodorovné V vrstva ochranná, odvětrávací a drenážní výška nopku 20,0 mm, tl. fólie do 1,0 mm</t>
  </si>
  <si>
    <t>1321157683</t>
  </si>
  <si>
    <t>https://podminky.urs.cz/item/CS_URS_2021_02/711161115</t>
  </si>
  <si>
    <t>"ochrana opěrných zdí před garáži"1,7*1,5*2*1,2</t>
  </si>
  <si>
    <t>81</t>
  </si>
  <si>
    <t>998711201</t>
  </si>
  <si>
    <t>Přesun hmot pro izolace proti vodě, vlhkosti a plynům stanovený procentní sazbou (%) z ceny vodorovná dopravní vzdálenost do 50 m v objektech výšky do 6 m</t>
  </si>
  <si>
    <t>%</t>
  </si>
  <si>
    <t>-724336209</t>
  </si>
  <si>
    <t>https://podminky.urs.cz/item/CS_URS_2021_02/998711201</t>
  </si>
  <si>
    <t>713</t>
  </si>
  <si>
    <t>Izolace tepelné</t>
  </si>
  <si>
    <t>82</t>
  </si>
  <si>
    <t>R713-001</t>
  </si>
  <si>
    <t>Tepelná izolace UT</t>
  </si>
  <si>
    <t>-752113692</t>
  </si>
  <si>
    <t>"Položkový rozpočet v samostatné příloze"1</t>
  </si>
  <si>
    <t>721-1</t>
  </si>
  <si>
    <t>Venkovní kanalizace</t>
  </si>
  <si>
    <t>83</t>
  </si>
  <si>
    <t>R721-1</t>
  </si>
  <si>
    <t>834968081</t>
  </si>
  <si>
    <t>733</t>
  </si>
  <si>
    <t>Ústřední vytápění - rozvodné potrubí</t>
  </si>
  <si>
    <t>84</t>
  </si>
  <si>
    <t>R733-001</t>
  </si>
  <si>
    <t>Rozvod potrubí</t>
  </si>
  <si>
    <t>200666723</t>
  </si>
  <si>
    <t>733-DMTŽ</t>
  </si>
  <si>
    <t>Rozvod potrubí - demontáž</t>
  </si>
  <si>
    <t>85</t>
  </si>
  <si>
    <t>R733-1</t>
  </si>
  <si>
    <t>1096975762</t>
  </si>
  <si>
    <t>734</t>
  </si>
  <si>
    <t>Ústřední vytápění - armatury</t>
  </si>
  <si>
    <t>86</t>
  </si>
  <si>
    <t>R734-001</t>
  </si>
  <si>
    <t>Armatury</t>
  </si>
  <si>
    <t>565210230</t>
  </si>
  <si>
    <t>763</t>
  </si>
  <si>
    <t>Konstrukce suché výstavby</t>
  </si>
  <si>
    <t>87</t>
  </si>
  <si>
    <t>763164655</t>
  </si>
  <si>
    <t>Obklad konstrukcí sádrokartonovými deskami včetně ochranných úhelníků ve tvaru U rozvinuté šíře přes 1,2 m, opláštěný deskou protipožární DF, tl. 12,5 mm</t>
  </si>
  <si>
    <t>941130853</t>
  </si>
  <si>
    <t>https://podminky.urs.cz/item/CS_URS_2021_02/763164655</t>
  </si>
  <si>
    <t>"obklad ocel.nosníku HEB" 6,11*(0,5*2+0,25)</t>
  </si>
  <si>
    <t>88</t>
  </si>
  <si>
    <t>998763401</t>
  </si>
  <si>
    <t>Přesun hmot pro konstrukce montované z desek stanovený procentní sazbou (%) z ceny vodorovná dopravní vzdálenost do 50 m v objektech výšky do 6 m</t>
  </si>
  <si>
    <t>-1488163224</t>
  </si>
  <si>
    <t>https://podminky.urs.cz/item/CS_URS_2021_02/998763401</t>
  </si>
  <si>
    <t>766</t>
  </si>
  <si>
    <t>Konstrukce truhlářské</t>
  </si>
  <si>
    <t>89</t>
  </si>
  <si>
    <t>766691918</t>
  </si>
  <si>
    <t>Ostatní práce vyvěšení nebo zavěšení křídel s případným uložením a opětovným zavěšením po provedení stavebních změn dřevěných vratových, plochy přes 4 m2</t>
  </si>
  <si>
    <t>1750795675</t>
  </si>
  <si>
    <t>https://podminky.urs.cz/item/CS_URS_2021_02/766691918</t>
  </si>
  <si>
    <t>90</t>
  </si>
  <si>
    <t>998766201</t>
  </si>
  <si>
    <t>Přesun hmot pro konstrukce truhlářské stanovený procentní sazbou (%) z ceny vodorovná dopravní vzdálenost do 50 m v objektech výšky do 6 m</t>
  </si>
  <si>
    <t>1562785608</t>
  </si>
  <si>
    <t>https://podminky.urs.cz/item/CS_URS_2021_02/998766201</t>
  </si>
  <si>
    <t>91</t>
  </si>
  <si>
    <t>R766-01</t>
  </si>
  <si>
    <t>D+M hliníkových vrat tříkřidlových, z 1/4 prosklená izolačním dvojsklem (bezpečnostní sklo Conex, venkovní skli s dekorem), zateplená rozm 2850/1800mm, dekor tmavé dřevo, včetně zárubní a kování (klika/klika s krytkou, FAB vložka, Ud = 1,7 W/m2K a lepší (podrobněji viz PD)</t>
  </si>
  <si>
    <t>1394873151</t>
  </si>
  <si>
    <t>784</t>
  </si>
  <si>
    <t>Dokončovací práce - malby a tapety</t>
  </si>
  <si>
    <t>92</t>
  </si>
  <si>
    <t>784161401</t>
  </si>
  <si>
    <t>Celoplošné vyrovnání podkladu sádrovou stěrkou, tloušťky do 3 mm vyhlazením v místnostech výšky do 3,80 m</t>
  </si>
  <si>
    <t>2031891280</t>
  </si>
  <si>
    <t>https://podminky.urs.cz/item/CS_URS_2021_02/784161401</t>
  </si>
  <si>
    <t>Poznámka k položce:_x000d_
Sádrová stěrka v kvalitě Q2</t>
  </si>
  <si>
    <t>93</t>
  </si>
  <si>
    <t>784181101</t>
  </si>
  <si>
    <t>Penetrace podkladu jednonásobná základní akrylátová bezbarvá v místnostech výšky do 3,80 m</t>
  </si>
  <si>
    <t>1053275358</t>
  </si>
  <si>
    <t>https://podminky.urs.cz/item/CS_URS_2021_02/784181101</t>
  </si>
  <si>
    <t>"montážní otvory"1*2,3*2+5</t>
  </si>
  <si>
    <t>94</t>
  </si>
  <si>
    <t>784211101</t>
  </si>
  <si>
    <t>Malby z malířských směsí oděruvzdorných za mokra dvojnásobné, bílé za mokra oděruvzdorné výborně v místnostech výšky do 3,80 m</t>
  </si>
  <si>
    <t>-1591221328</t>
  </si>
  <si>
    <t>https://podminky.urs.cz/item/CS_URS_2021_02/784211101</t>
  </si>
  <si>
    <t>VRN</t>
  </si>
  <si>
    <t>Vedlejší rozpočtové náklady</t>
  </si>
  <si>
    <t>VRN3</t>
  </si>
  <si>
    <t>Zařízení staveniště</t>
  </si>
  <si>
    <t>95</t>
  </si>
  <si>
    <t>030001000</t>
  </si>
  <si>
    <t>…</t>
  </si>
  <si>
    <t>1024</t>
  </si>
  <si>
    <t>925483310</t>
  </si>
  <si>
    <t>https://podminky.urs.cz/item/CS_URS_2021_02/030001000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</si>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</sst>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23" xfId="0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1_02/113107123" TargetMode="External" /><Relationship Id="rId2" Type="http://schemas.openxmlformats.org/officeDocument/2006/relationships/hyperlink" Target="https://podminky.urs.cz/item/CS_URS_2021_02/113107125" TargetMode="External" /><Relationship Id="rId3" Type="http://schemas.openxmlformats.org/officeDocument/2006/relationships/hyperlink" Target="https://podminky.urs.cz/item/CS_URS_2021_02/113107135" TargetMode="External" /><Relationship Id="rId4" Type="http://schemas.openxmlformats.org/officeDocument/2006/relationships/hyperlink" Target="https://podminky.urs.cz/item/CS_URS_2021_02/113107141" TargetMode="External" /><Relationship Id="rId5" Type="http://schemas.openxmlformats.org/officeDocument/2006/relationships/hyperlink" Target="https://podminky.urs.cz/item/CS_URS_2021_02/122311101" TargetMode="External" /><Relationship Id="rId6" Type="http://schemas.openxmlformats.org/officeDocument/2006/relationships/hyperlink" Target="https://podminky.urs.cz/item/CS_URS_2021_02/131313101" TargetMode="External" /><Relationship Id="rId7" Type="http://schemas.openxmlformats.org/officeDocument/2006/relationships/hyperlink" Target="https://podminky.urs.cz/item/CS_URS_2021_02/131351102" TargetMode="External" /><Relationship Id="rId8" Type="http://schemas.openxmlformats.org/officeDocument/2006/relationships/hyperlink" Target="https://podminky.urs.cz/item/CS_URS_2021_02/132312111" TargetMode="External" /><Relationship Id="rId9" Type="http://schemas.openxmlformats.org/officeDocument/2006/relationships/hyperlink" Target="https://podminky.urs.cz/item/CS_URS_2021_02/132354102" TargetMode="External" /><Relationship Id="rId10" Type="http://schemas.openxmlformats.org/officeDocument/2006/relationships/hyperlink" Target="https://podminky.urs.cz/item/CS_URS_2021_02/162251122" TargetMode="External" /><Relationship Id="rId11" Type="http://schemas.openxmlformats.org/officeDocument/2006/relationships/hyperlink" Target="https://podminky.urs.cz/item/CS_URS_2021_02/162751137" TargetMode="External" /><Relationship Id="rId12" Type="http://schemas.openxmlformats.org/officeDocument/2006/relationships/hyperlink" Target="https://podminky.urs.cz/item/CS_URS_2021_02/162751139" TargetMode="External" /><Relationship Id="rId13" Type="http://schemas.openxmlformats.org/officeDocument/2006/relationships/hyperlink" Target="https://podminky.urs.cz/item/CS_URS_2021_02/171201221" TargetMode="External" /><Relationship Id="rId14" Type="http://schemas.openxmlformats.org/officeDocument/2006/relationships/hyperlink" Target="https://podminky.urs.cz/item/CS_URS_2021_02/174111101" TargetMode="External" /><Relationship Id="rId15" Type="http://schemas.openxmlformats.org/officeDocument/2006/relationships/hyperlink" Target="https://podminky.urs.cz/item/CS_URS_2021_02/181351005" TargetMode="External" /><Relationship Id="rId16" Type="http://schemas.openxmlformats.org/officeDocument/2006/relationships/hyperlink" Target="https://podminky.urs.cz/item/CS_URS_2021_02/271542211" TargetMode="External" /><Relationship Id="rId17" Type="http://schemas.openxmlformats.org/officeDocument/2006/relationships/hyperlink" Target="https://podminky.urs.cz/item/CS_URS_2021_02/274313711" TargetMode="External" /><Relationship Id="rId18" Type="http://schemas.openxmlformats.org/officeDocument/2006/relationships/hyperlink" Target="https://podminky.urs.cz/item/CS_URS_2021_02/311113212" TargetMode="External" /><Relationship Id="rId19" Type="http://schemas.openxmlformats.org/officeDocument/2006/relationships/hyperlink" Target="https://podminky.urs.cz/item/CS_URS_2021_02/311361821" TargetMode="External" /><Relationship Id="rId20" Type="http://schemas.openxmlformats.org/officeDocument/2006/relationships/hyperlink" Target="https://podminky.urs.cz/item/CS_URS_2021_02/340236212" TargetMode="External" /><Relationship Id="rId21" Type="http://schemas.openxmlformats.org/officeDocument/2006/relationships/hyperlink" Target="https://podminky.urs.cz/item/CS_URS_2021_02/340238212" TargetMode="External" /><Relationship Id="rId22" Type="http://schemas.openxmlformats.org/officeDocument/2006/relationships/hyperlink" Target="https://podminky.urs.cz/item/CS_URS_2021_02/340239212" TargetMode="External" /><Relationship Id="rId23" Type="http://schemas.openxmlformats.org/officeDocument/2006/relationships/hyperlink" Target="https://podminky.urs.cz/item/CS_URS_2021_02/341321410" TargetMode="External" /><Relationship Id="rId24" Type="http://schemas.openxmlformats.org/officeDocument/2006/relationships/hyperlink" Target="https://podminky.urs.cz/item/CS_URS_2021_02/341351311" TargetMode="External" /><Relationship Id="rId25" Type="http://schemas.openxmlformats.org/officeDocument/2006/relationships/hyperlink" Target="https://podminky.urs.cz/item/CS_URS_2021_02/341351312" TargetMode="External" /><Relationship Id="rId26" Type="http://schemas.openxmlformats.org/officeDocument/2006/relationships/hyperlink" Target="https://podminky.urs.cz/item/CS_URS_2021_02/413941123" TargetMode="External" /><Relationship Id="rId27" Type="http://schemas.openxmlformats.org/officeDocument/2006/relationships/hyperlink" Target="https://podminky.urs.cz/item/CS_URS_2021_02/564851111" TargetMode="External" /><Relationship Id="rId28" Type="http://schemas.openxmlformats.org/officeDocument/2006/relationships/hyperlink" Target="https://podminky.urs.cz/item/CS_URS_2021_02/564871116" TargetMode="External" /><Relationship Id="rId29" Type="http://schemas.openxmlformats.org/officeDocument/2006/relationships/hyperlink" Target="https://podminky.urs.cz/item/CS_URS_2021_02/565145101" TargetMode="External" /><Relationship Id="rId30" Type="http://schemas.openxmlformats.org/officeDocument/2006/relationships/hyperlink" Target="https://podminky.urs.cz/item/CS_URS_2021_02/573231106" TargetMode="External" /><Relationship Id="rId31" Type="http://schemas.openxmlformats.org/officeDocument/2006/relationships/hyperlink" Target="https://podminky.urs.cz/item/CS_URS_2021_02/577144111" TargetMode="External" /><Relationship Id="rId32" Type="http://schemas.openxmlformats.org/officeDocument/2006/relationships/hyperlink" Target="https://podminky.urs.cz/item/CS_URS_2021_02/612135011" TargetMode="External" /><Relationship Id="rId33" Type="http://schemas.openxmlformats.org/officeDocument/2006/relationships/hyperlink" Target="https://podminky.urs.cz/item/CS_URS_2021_02/612142001" TargetMode="External" /><Relationship Id="rId34" Type="http://schemas.openxmlformats.org/officeDocument/2006/relationships/hyperlink" Target="https://podminky.urs.cz/item/CS_URS_2021_02/612321121" TargetMode="External" /><Relationship Id="rId35" Type="http://schemas.openxmlformats.org/officeDocument/2006/relationships/hyperlink" Target="https://podminky.urs.cz/item/CS_URS_2021_02/612325222" TargetMode="External" /><Relationship Id="rId36" Type="http://schemas.openxmlformats.org/officeDocument/2006/relationships/hyperlink" Target="https://podminky.urs.cz/item/CS_URS_2021_02/612325223" TargetMode="External" /><Relationship Id="rId37" Type="http://schemas.openxmlformats.org/officeDocument/2006/relationships/hyperlink" Target="https://podminky.urs.cz/item/CS_URS_2021_02/612325225" TargetMode="External" /><Relationship Id="rId38" Type="http://schemas.openxmlformats.org/officeDocument/2006/relationships/hyperlink" Target="https://podminky.urs.cz/item/CS_URS_2021_02/622321141" TargetMode="External" /><Relationship Id="rId39" Type="http://schemas.openxmlformats.org/officeDocument/2006/relationships/hyperlink" Target="https://podminky.urs.cz/item/CS_URS_2021_02/631311121" TargetMode="External" /><Relationship Id="rId40" Type="http://schemas.openxmlformats.org/officeDocument/2006/relationships/hyperlink" Target="https://podminky.urs.cz/item/CS_URS_2021_02/919732211" TargetMode="External" /><Relationship Id="rId41" Type="http://schemas.openxmlformats.org/officeDocument/2006/relationships/hyperlink" Target="https://podminky.urs.cz/item/CS_URS_2021_02/919735112" TargetMode="External" /><Relationship Id="rId42" Type="http://schemas.openxmlformats.org/officeDocument/2006/relationships/hyperlink" Target="https://podminky.urs.cz/item/CS_URS_2021_02/935932321" TargetMode="External" /><Relationship Id="rId43" Type="http://schemas.openxmlformats.org/officeDocument/2006/relationships/hyperlink" Target="https://podminky.urs.cz/item/CS_URS_2021_02/941111121" TargetMode="External" /><Relationship Id="rId44" Type="http://schemas.openxmlformats.org/officeDocument/2006/relationships/hyperlink" Target="https://podminky.urs.cz/item/CS_URS_2021_02/941111221" TargetMode="External" /><Relationship Id="rId45" Type="http://schemas.openxmlformats.org/officeDocument/2006/relationships/hyperlink" Target="https://podminky.urs.cz/item/CS_URS_2021_02/941111821" TargetMode="External" /><Relationship Id="rId46" Type="http://schemas.openxmlformats.org/officeDocument/2006/relationships/hyperlink" Target="https://podminky.urs.cz/item/CS_URS_2021_02/961043111" TargetMode="External" /><Relationship Id="rId47" Type="http://schemas.openxmlformats.org/officeDocument/2006/relationships/hyperlink" Target="https://podminky.urs.cz/item/CS_URS_2021_02/962031133" TargetMode="External" /><Relationship Id="rId48" Type="http://schemas.openxmlformats.org/officeDocument/2006/relationships/hyperlink" Target="https://podminky.urs.cz/item/CS_URS_2021_02/962032230" TargetMode="External" /><Relationship Id="rId49" Type="http://schemas.openxmlformats.org/officeDocument/2006/relationships/hyperlink" Target="https://podminky.urs.cz/item/CS_URS_2021_02/962042320" TargetMode="External" /><Relationship Id="rId50" Type="http://schemas.openxmlformats.org/officeDocument/2006/relationships/hyperlink" Target="https://podminky.urs.cz/item/CS_URS_2021_02/968062559" TargetMode="External" /><Relationship Id="rId51" Type="http://schemas.openxmlformats.org/officeDocument/2006/relationships/hyperlink" Target="https://podminky.urs.cz/item/CS_URS_2021_02/971033461" TargetMode="External" /><Relationship Id="rId52" Type="http://schemas.openxmlformats.org/officeDocument/2006/relationships/hyperlink" Target="https://podminky.urs.cz/item/CS_URS_2021_02/973031324" TargetMode="External" /><Relationship Id="rId53" Type="http://schemas.openxmlformats.org/officeDocument/2006/relationships/hyperlink" Target="https://podminky.urs.cz/item/CS_URS_2021_02/973031325" TargetMode="External" /><Relationship Id="rId54" Type="http://schemas.openxmlformats.org/officeDocument/2006/relationships/hyperlink" Target="https://podminky.urs.cz/item/CS_URS_2021_02/975021411" TargetMode="External" /><Relationship Id="rId55" Type="http://schemas.openxmlformats.org/officeDocument/2006/relationships/hyperlink" Target="https://podminky.urs.cz/item/CS_URS_2021_02/975043111" TargetMode="External" /><Relationship Id="rId56" Type="http://schemas.openxmlformats.org/officeDocument/2006/relationships/hyperlink" Target="https://podminky.urs.cz/item/CS_URS_2021_02/997013501" TargetMode="External" /><Relationship Id="rId57" Type="http://schemas.openxmlformats.org/officeDocument/2006/relationships/hyperlink" Target="https://podminky.urs.cz/item/CS_URS_2021_02/997013509" TargetMode="External" /><Relationship Id="rId58" Type="http://schemas.openxmlformats.org/officeDocument/2006/relationships/hyperlink" Target="https://podminky.urs.cz/item/CS_URS_2021_02/997013609" TargetMode="External" /><Relationship Id="rId59" Type="http://schemas.openxmlformats.org/officeDocument/2006/relationships/hyperlink" Target="https://podminky.urs.cz/item/CS_URS_2021_02/997013645" TargetMode="External" /><Relationship Id="rId60" Type="http://schemas.openxmlformats.org/officeDocument/2006/relationships/hyperlink" Target="https://podminky.urs.cz/item/CS_URS_2021_02/997013655" TargetMode="External" /><Relationship Id="rId61" Type="http://schemas.openxmlformats.org/officeDocument/2006/relationships/hyperlink" Target="https://podminky.urs.cz/item/CS_URS_2021_02/997013811" TargetMode="External" /><Relationship Id="rId62" Type="http://schemas.openxmlformats.org/officeDocument/2006/relationships/hyperlink" Target="https://podminky.urs.cz/item/CS_URS_2021_02/998011001" TargetMode="External" /><Relationship Id="rId63" Type="http://schemas.openxmlformats.org/officeDocument/2006/relationships/hyperlink" Target="https://podminky.urs.cz/item/CS_URS_2021_02/711161115" TargetMode="External" /><Relationship Id="rId64" Type="http://schemas.openxmlformats.org/officeDocument/2006/relationships/hyperlink" Target="https://podminky.urs.cz/item/CS_URS_2021_02/998711201" TargetMode="External" /><Relationship Id="rId65" Type="http://schemas.openxmlformats.org/officeDocument/2006/relationships/hyperlink" Target="https://podminky.urs.cz/item/CS_URS_2021_02/763164655" TargetMode="External" /><Relationship Id="rId66" Type="http://schemas.openxmlformats.org/officeDocument/2006/relationships/hyperlink" Target="https://podminky.urs.cz/item/CS_URS_2021_02/998763401" TargetMode="External" /><Relationship Id="rId67" Type="http://schemas.openxmlformats.org/officeDocument/2006/relationships/hyperlink" Target="https://podminky.urs.cz/item/CS_URS_2021_02/766691918" TargetMode="External" /><Relationship Id="rId68" Type="http://schemas.openxmlformats.org/officeDocument/2006/relationships/hyperlink" Target="https://podminky.urs.cz/item/CS_URS_2021_02/998766201" TargetMode="External" /><Relationship Id="rId69" Type="http://schemas.openxmlformats.org/officeDocument/2006/relationships/hyperlink" Target="https://podminky.urs.cz/item/CS_URS_2021_02/784161401" TargetMode="External" /><Relationship Id="rId70" Type="http://schemas.openxmlformats.org/officeDocument/2006/relationships/hyperlink" Target="https://podminky.urs.cz/item/CS_URS_2021_02/784181101" TargetMode="External" /><Relationship Id="rId71" Type="http://schemas.openxmlformats.org/officeDocument/2006/relationships/hyperlink" Target="https://podminky.urs.cz/item/CS_URS_2021_02/784211101" TargetMode="External" /><Relationship Id="rId72" Type="http://schemas.openxmlformats.org/officeDocument/2006/relationships/hyperlink" Target="https://podminky.urs.cz/item/CS_URS_2021_02/030001000" TargetMode="External" /><Relationship Id="rId7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47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48</v>
      </c>
      <c r="U35" s="55"/>
      <c r="V35" s="55"/>
      <c r="W35" s="55"/>
      <c r="X35" s="57" t="s">
        <v>49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50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2022-06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Odborný léčebný ústav Jevíčko, nová obytná budova, č.p.505 - Zesílení stropní konstrukce v suterénu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Jevíčko -předměstí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29. 1. 2023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25.6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Pardubický kraj, Komenského nám.125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BOGUAJ Stavební inženýrství s.r.o.</v>
      </c>
      <c r="AN49" s="65"/>
      <c r="AO49" s="65"/>
      <c r="AP49" s="65"/>
      <c r="AQ49" s="41"/>
      <c r="AR49" s="45"/>
      <c r="AS49" s="75" t="s">
        <v>51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25.6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>BOGUAJ Stavební inženýrství s.r.o.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52</v>
      </c>
      <c r="D52" s="88"/>
      <c r="E52" s="88"/>
      <c r="F52" s="88"/>
      <c r="G52" s="88"/>
      <c r="H52" s="89"/>
      <c r="I52" s="90" t="s">
        <v>53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54</v>
      </c>
      <c r="AH52" s="88"/>
      <c r="AI52" s="88"/>
      <c r="AJ52" s="88"/>
      <c r="AK52" s="88"/>
      <c r="AL52" s="88"/>
      <c r="AM52" s="88"/>
      <c r="AN52" s="90" t="s">
        <v>55</v>
      </c>
      <c r="AO52" s="88"/>
      <c r="AP52" s="88"/>
      <c r="AQ52" s="92" t="s">
        <v>56</v>
      </c>
      <c r="AR52" s="45"/>
      <c r="AS52" s="93" t="s">
        <v>57</v>
      </c>
      <c r="AT52" s="94" t="s">
        <v>58</v>
      </c>
      <c r="AU52" s="94" t="s">
        <v>59</v>
      </c>
      <c r="AV52" s="94" t="s">
        <v>60</v>
      </c>
      <c r="AW52" s="94" t="s">
        <v>61</v>
      </c>
      <c r="AX52" s="94" t="s">
        <v>62</v>
      </c>
      <c r="AY52" s="94" t="s">
        <v>63</v>
      </c>
      <c r="AZ52" s="94" t="s">
        <v>64</v>
      </c>
      <c r="BA52" s="94" t="s">
        <v>65</v>
      </c>
      <c r="BB52" s="94" t="s">
        <v>66</v>
      </c>
      <c r="BC52" s="94" t="s">
        <v>67</v>
      </c>
      <c r="BD52" s="95" t="s">
        <v>68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69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70</v>
      </c>
      <c r="BT54" s="110" t="s">
        <v>71</v>
      </c>
      <c r="BV54" s="110" t="s">
        <v>72</v>
      </c>
      <c r="BW54" s="110" t="s">
        <v>5</v>
      </c>
      <c r="BX54" s="110" t="s">
        <v>73</v>
      </c>
      <c r="CL54" s="110" t="s">
        <v>19</v>
      </c>
    </row>
    <row r="55" s="7" customFormat="1" ht="37.5" customHeight="1">
      <c r="A55" s="111" t="s">
        <v>74</v>
      </c>
      <c r="B55" s="112"/>
      <c r="C55" s="113"/>
      <c r="D55" s="114" t="s">
        <v>14</v>
      </c>
      <c r="E55" s="114"/>
      <c r="F55" s="114"/>
      <c r="G55" s="114"/>
      <c r="H55" s="114"/>
      <c r="I55" s="115"/>
      <c r="J55" s="114" t="s">
        <v>17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'2022-06 - Odborný léčebný...'!J28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75</v>
      </c>
      <c r="AR55" s="118"/>
      <c r="AS55" s="119">
        <v>0</v>
      </c>
      <c r="AT55" s="120">
        <f>ROUND(SUM(AV55:AW55),2)</f>
        <v>0</v>
      </c>
      <c r="AU55" s="121">
        <f>'2022-06 - Odborný léčebný...'!P95</f>
        <v>0</v>
      </c>
      <c r="AV55" s="120">
        <f>'2022-06 - Odborný léčebný...'!J31</f>
        <v>0</v>
      </c>
      <c r="AW55" s="120">
        <f>'2022-06 - Odborný léčebný...'!J32</f>
        <v>0</v>
      </c>
      <c r="AX55" s="120">
        <f>'2022-06 - Odborný léčebný...'!J33</f>
        <v>0</v>
      </c>
      <c r="AY55" s="120">
        <f>'2022-06 - Odborný léčebný...'!J34</f>
        <v>0</v>
      </c>
      <c r="AZ55" s="120">
        <f>'2022-06 - Odborný léčebný...'!F31</f>
        <v>0</v>
      </c>
      <c r="BA55" s="120">
        <f>'2022-06 - Odborný léčebný...'!F32</f>
        <v>0</v>
      </c>
      <c r="BB55" s="120">
        <f>'2022-06 - Odborný léčebný...'!F33</f>
        <v>0</v>
      </c>
      <c r="BC55" s="120">
        <f>'2022-06 - Odborný léčebný...'!F34</f>
        <v>0</v>
      </c>
      <c r="BD55" s="122">
        <f>'2022-06 - Odborný léčebný...'!F35</f>
        <v>0</v>
      </c>
      <c r="BE55" s="7"/>
      <c r="BT55" s="123" t="s">
        <v>76</v>
      </c>
      <c r="BU55" s="123" t="s">
        <v>77</v>
      </c>
      <c r="BV55" s="123" t="s">
        <v>72</v>
      </c>
      <c r="BW55" s="123" t="s">
        <v>5</v>
      </c>
      <c r="BX55" s="123" t="s">
        <v>73</v>
      </c>
      <c r="CL55" s="123" t="s">
        <v>19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p9tturm+9QIlb4MFbNToX+DCiz6dEIxKanav46yylFPDj+5zOSKr0EXSz+j+VvUfMXTbWD//SjOKC47MRu75kA==" hashValue="Q0Tz4Eul9rkWNEd1A85mgJAhvIVpLqpSsWxHBINmp1FmwKHnEulyp55EhKNMvG2k5EemkL0s0QnUfX1bGRq02g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022-06 - Odborný léčebný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21"/>
      <c r="AT3" s="18" t="s">
        <v>76</v>
      </c>
    </row>
    <row r="4" s="1" customFormat="1" ht="24.96" customHeight="1">
      <c r="B4" s="21"/>
      <c r="D4" s="126" t="s">
        <v>78</v>
      </c>
      <c r="L4" s="21"/>
      <c r="M4" s="127" t="s">
        <v>10</v>
      </c>
      <c r="AT4" s="18" t="s">
        <v>4</v>
      </c>
    </row>
    <row r="5" s="1" customFormat="1" ht="6.96" customHeight="1">
      <c r="B5" s="21"/>
      <c r="L5" s="21"/>
    </row>
    <row r="6" s="2" customFormat="1" ht="12" customHeight="1">
      <c r="A6" s="39"/>
      <c r="B6" s="45"/>
      <c r="C6" s="39"/>
      <c r="D6" s="128" t="s">
        <v>16</v>
      </c>
      <c r="E6" s="39"/>
      <c r="F6" s="39"/>
      <c r="G6" s="39"/>
      <c r="H6" s="39"/>
      <c r="I6" s="39"/>
      <c r="J6" s="39"/>
      <c r="K6" s="39"/>
      <c r="L6" s="12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30" customHeight="1">
      <c r="A7" s="39"/>
      <c r="B7" s="45"/>
      <c r="C7" s="39"/>
      <c r="D7" s="39"/>
      <c r="E7" s="130" t="s">
        <v>17</v>
      </c>
      <c r="F7" s="39"/>
      <c r="G7" s="39"/>
      <c r="H7" s="39"/>
      <c r="I7" s="39"/>
      <c r="J7" s="39"/>
      <c r="K7" s="39"/>
      <c r="L7" s="12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5"/>
      <c r="C8" s="39"/>
      <c r="D8" s="39"/>
      <c r="E8" s="39"/>
      <c r="F8" s="39"/>
      <c r="G8" s="39"/>
      <c r="H8" s="39"/>
      <c r="I8" s="39"/>
      <c r="J8" s="39"/>
      <c r="K8" s="39"/>
      <c r="L8" s="12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5"/>
      <c r="C9" s="39"/>
      <c r="D9" s="128" t="s">
        <v>18</v>
      </c>
      <c r="E9" s="39"/>
      <c r="F9" s="131" t="s">
        <v>19</v>
      </c>
      <c r="G9" s="39"/>
      <c r="H9" s="39"/>
      <c r="I9" s="128" t="s">
        <v>20</v>
      </c>
      <c r="J9" s="131" t="s">
        <v>19</v>
      </c>
      <c r="K9" s="39"/>
      <c r="L9" s="12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28" t="s">
        <v>21</v>
      </c>
      <c r="E10" s="39"/>
      <c r="F10" s="131" t="s">
        <v>22</v>
      </c>
      <c r="G10" s="39"/>
      <c r="H10" s="39"/>
      <c r="I10" s="128" t="s">
        <v>23</v>
      </c>
      <c r="J10" s="132" t="str">
        <f>'Rekapitulace stavby'!AN8</f>
        <v>29. 1. 2023</v>
      </c>
      <c r="K10" s="39"/>
      <c r="L10" s="12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12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8" t="s">
        <v>25</v>
      </c>
      <c r="E12" s="39"/>
      <c r="F12" s="39"/>
      <c r="G12" s="39"/>
      <c r="H12" s="39"/>
      <c r="I12" s="128" t="s">
        <v>26</v>
      </c>
      <c r="J12" s="131" t="s">
        <v>19</v>
      </c>
      <c r="K12" s="39"/>
      <c r="L12" s="12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5"/>
      <c r="C13" s="39"/>
      <c r="D13" s="39"/>
      <c r="E13" s="131" t="s">
        <v>27</v>
      </c>
      <c r="F13" s="39"/>
      <c r="G13" s="39"/>
      <c r="H13" s="39"/>
      <c r="I13" s="128" t="s">
        <v>28</v>
      </c>
      <c r="J13" s="131" t="s">
        <v>19</v>
      </c>
      <c r="K13" s="39"/>
      <c r="L13" s="12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12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28" t="s">
        <v>29</v>
      </c>
      <c r="E15" s="39"/>
      <c r="F15" s="39"/>
      <c r="G15" s="39"/>
      <c r="H15" s="39"/>
      <c r="I15" s="128" t="s">
        <v>26</v>
      </c>
      <c r="J15" s="34" t="str">
        <f>'Rekapitulace stavby'!AN13</f>
        <v>Vyplň údaj</v>
      </c>
      <c r="K15" s="39"/>
      <c r="L15" s="12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5"/>
      <c r="C16" s="39"/>
      <c r="D16" s="39"/>
      <c r="E16" s="34" t="str">
        <f>'Rekapitulace stavby'!E14</f>
        <v>Vyplň údaj</v>
      </c>
      <c r="F16" s="131"/>
      <c r="G16" s="131"/>
      <c r="H16" s="131"/>
      <c r="I16" s="128" t="s">
        <v>28</v>
      </c>
      <c r="J16" s="34" t="str">
        <f>'Rekapitulace stavby'!AN14</f>
        <v>Vyplň údaj</v>
      </c>
      <c r="K16" s="39"/>
      <c r="L16" s="12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12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28" t="s">
        <v>31</v>
      </c>
      <c r="E18" s="39"/>
      <c r="F18" s="39"/>
      <c r="G18" s="39"/>
      <c r="H18" s="39"/>
      <c r="I18" s="128" t="s">
        <v>26</v>
      </c>
      <c r="J18" s="131" t="s">
        <v>19</v>
      </c>
      <c r="K18" s="39"/>
      <c r="L18" s="12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31" t="s">
        <v>32</v>
      </c>
      <c r="F19" s="39"/>
      <c r="G19" s="39"/>
      <c r="H19" s="39"/>
      <c r="I19" s="128" t="s">
        <v>28</v>
      </c>
      <c r="J19" s="131" t="s">
        <v>19</v>
      </c>
      <c r="K19" s="39"/>
      <c r="L19" s="12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12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28" t="s">
        <v>34</v>
      </c>
      <c r="E21" s="39"/>
      <c r="F21" s="39"/>
      <c r="G21" s="39"/>
      <c r="H21" s="39"/>
      <c r="I21" s="128" t="s">
        <v>26</v>
      </c>
      <c r="J21" s="131" t="s">
        <v>19</v>
      </c>
      <c r="K21" s="39"/>
      <c r="L21" s="12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131" t="s">
        <v>32</v>
      </c>
      <c r="F22" s="39"/>
      <c r="G22" s="39"/>
      <c r="H22" s="39"/>
      <c r="I22" s="128" t="s">
        <v>28</v>
      </c>
      <c r="J22" s="131" t="s">
        <v>19</v>
      </c>
      <c r="K22" s="39"/>
      <c r="L22" s="12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12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28" t="s">
        <v>35</v>
      </c>
      <c r="E24" s="39"/>
      <c r="F24" s="39"/>
      <c r="G24" s="39"/>
      <c r="H24" s="39"/>
      <c r="I24" s="39"/>
      <c r="J24" s="39"/>
      <c r="K24" s="39"/>
      <c r="L24" s="12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71.25" customHeight="1">
      <c r="A25" s="133"/>
      <c r="B25" s="134"/>
      <c r="C25" s="133"/>
      <c r="D25" s="133"/>
      <c r="E25" s="135" t="s">
        <v>36</v>
      </c>
      <c r="F25" s="135"/>
      <c r="G25" s="135"/>
      <c r="H25" s="135"/>
      <c r="I25" s="133"/>
      <c r="J25" s="133"/>
      <c r="K25" s="133"/>
      <c r="L25" s="136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12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137"/>
      <c r="E27" s="137"/>
      <c r="F27" s="137"/>
      <c r="G27" s="137"/>
      <c r="H27" s="137"/>
      <c r="I27" s="137"/>
      <c r="J27" s="137"/>
      <c r="K27" s="137"/>
      <c r="L27" s="12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25.44" customHeight="1">
      <c r="A28" s="39"/>
      <c r="B28" s="45"/>
      <c r="C28" s="39"/>
      <c r="D28" s="138" t="s">
        <v>37</v>
      </c>
      <c r="E28" s="39"/>
      <c r="F28" s="39"/>
      <c r="G28" s="39"/>
      <c r="H28" s="39"/>
      <c r="I28" s="39"/>
      <c r="J28" s="139">
        <f>ROUND(J95, 2)</f>
        <v>0</v>
      </c>
      <c r="K28" s="39"/>
      <c r="L28" s="12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7"/>
      <c r="E29" s="137"/>
      <c r="F29" s="137"/>
      <c r="G29" s="137"/>
      <c r="H29" s="137"/>
      <c r="I29" s="137"/>
      <c r="J29" s="137"/>
      <c r="K29" s="137"/>
      <c r="L29" s="12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39"/>
      <c r="E30" s="39"/>
      <c r="F30" s="140" t="s">
        <v>39</v>
      </c>
      <c r="G30" s="39"/>
      <c r="H30" s="39"/>
      <c r="I30" s="140" t="s">
        <v>38</v>
      </c>
      <c r="J30" s="140" t="s">
        <v>40</v>
      </c>
      <c r="K30" s="39"/>
      <c r="L30" s="12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41" t="s">
        <v>41</v>
      </c>
      <c r="E31" s="128" t="s">
        <v>42</v>
      </c>
      <c r="F31" s="142">
        <f>ROUND((SUM(BE95:BE409)),  2)</f>
        <v>0</v>
      </c>
      <c r="G31" s="39"/>
      <c r="H31" s="39"/>
      <c r="I31" s="143">
        <v>0.20999999999999999</v>
      </c>
      <c r="J31" s="142">
        <f>ROUND(((SUM(BE95:BE409))*I31),  2)</f>
        <v>0</v>
      </c>
      <c r="K31" s="39"/>
      <c r="L31" s="12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128" t="s">
        <v>43</v>
      </c>
      <c r="F32" s="142">
        <f>ROUND((SUM(BF95:BF409)),  2)</f>
        <v>0</v>
      </c>
      <c r="G32" s="39"/>
      <c r="H32" s="39"/>
      <c r="I32" s="143">
        <v>0.14999999999999999</v>
      </c>
      <c r="J32" s="142">
        <f>ROUND(((SUM(BF95:BF409))*I32),  2)</f>
        <v>0</v>
      </c>
      <c r="K32" s="39"/>
      <c r="L32" s="12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39"/>
      <c r="E33" s="128" t="s">
        <v>44</v>
      </c>
      <c r="F33" s="142">
        <f>ROUND((SUM(BG95:BG409)),  2)</f>
        <v>0</v>
      </c>
      <c r="G33" s="39"/>
      <c r="H33" s="39"/>
      <c r="I33" s="143">
        <v>0.20999999999999999</v>
      </c>
      <c r="J33" s="142">
        <f>0</f>
        <v>0</v>
      </c>
      <c r="K33" s="39"/>
      <c r="L33" s="12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28" t="s">
        <v>45</v>
      </c>
      <c r="F34" s="142">
        <f>ROUND((SUM(BH95:BH409)),  2)</f>
        <v>0</v>
      </c>
      <c r="G34" s="39"/>
      <c r="H34" s="39"/>
      <c r="I34" s="143">
        <v>0.14999999999999999</v>
      </c>
      <c r="J34" s="142">
        <f>0</f>
        <v>0</v>
      </c>
      <c r="K34" s="39"/>
      <c r="L34" s="12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8" t="s">
        <v>46</v>
      </c>
      <c r="F35" s="142">
        <f>ROUND((SUM(BI95:BI409)),  2)</f>
        <v>0</v>
      </c>
      <c r="G35" s="39"/>
      <c r="H35" s="39"/>
      <c r="I35" s="143">
        <v>0</v>
      </c>
      <c r="J35" s="142">
        <f>0</f>
        <v>0</v>
      </c>
      <c r="K35" s="39"/>
      <c r="L35" s="12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12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5"/>
      <c r="C37" s="144"/>
      <c r="D37" s="145" t="s">
        <v>47</v>
      </c>
      <c r="E37" s="146"/>
      <c r="F37" s="146"/>
      <c r="G37" s="147" t="s">
        <v>48</v>
      </c>
      <c r="H37" s="148" t="s">
        <v>49</v>
      </c>
      <c r="I37" s="146"/>
      <c r="J37" s="149">
        <f>SUM(J28:J35)</f>
        <v>0</v>
      </c>
      <c r="K37" s="150"/>
      <c r="L37" s="12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2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42" s="2" customFormat="1" ht="6.96" customHeight="1">
      <c r="A42" s="39"/>
      <c r="B42" s="153"/>
      <c r="C42" s="154"/>
      <c r="D42" s="154"/>
      <c r="E42" s="154"/>
      <c r="F42" s="154"/>
      <c r="G42" s="154"/>
      <c r="H42" s="154"/>
      <c r="I42" s="154"/>
      <c r="J42" s="154"/>
      <c r="K42" s="154"/>
      <c r="L42" s="12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4.96" customHeight="1">
      <c r="A43" s="39"/>
      <c r="B43" s="40"/>
      <c r="C43" s="24" t="s">
        <v>79</v>
      </c>
      <c r="D43" s="41"/>
      <c r="E43" s="41"/>
      <c r="F43" s="41"/>
      <c r="G43" s="41"/>
      <c r="H43" s="41"/>
      <c r="I43" s="41"/>
      <c r="J43" s="41"/>
      <c r="K43" s="41"/>
      <c r="L43" s="12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6.96" customHeight="1">
      <c r="A44" s="39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12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12" customHeight="1">
      <c r="A45" s="39"/>
      <c r="B45" s="40"/>
      <c r="C45" s="33" t="s">
        <v>16</v>
      </c>
      <c r="D45" s="41"/>
      <c r="E45" s="41"/>
      <c r="F45" s="41"/>
      <c r="G45" s="41"/>
      <c r="H45" s="41"/>
      <c r="I45" s="41"/>
      <c r="J45" s="41"/>
      <c r="K45" s="41"/>
      <c r="L45" s="12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30" customHeight="1">
      <c r="A46" s="39"/>
      <c r="B46" s="40"/>
      <c r="C46" s="41"/>
      <c r="D46" s="41"/>
      <c r="E46" s="70" t="str">
        <f>E7</f>
        <v>Odborný léčebný ústav Jevíčko, nová obytná budova, č.p.505 - Zesílení stropní konstrukce v suterénu</v>
      </c>
      <c r="F46" s="41"/>
      <c r="G46" s="41"/>
      <c r="H46" s="41"/>
      <c r="I46" s="41"/>
      <c r="J46" s="41"/>
      <c r="K46" s="41"/>
      <c r="L46" s="12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6.96" customHeight="1">
      <c r="A47" s="39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12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2" customHeight="1">
      <c r="A48" s="39"/>
      <c r="B48" s="40"/>
      <c r="C48" s="33" t="s">
        <v>21</v>
      </c>
      <c r="D48" s="41"/>
      <c r="E48" s="41"/>
      <c r="F48" s="28" t="str">
        <f>F10</f>
        <v>Jevíčko -předměstí</v>
      </c>
      <c r="G48" s="41"/>
      <c r="H48" s="41"/>
      <c r="I48" s="33" t="s">
        <v>23</v>
      </c>
      <c r="J48" s="73" t="str">
        <f>IF(J10="","",J10)</f>
        <v>29. 1. 2023</v>
      </c>
      <c r="K48" s="41"/>
      <c r="L48" s="12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6.96" customHeight="1">
      <c r="A49" s="39"/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12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25.65" customHeight="1">
      <c r="A50" s="39"/>
      <c r="B50" s="40"/>
      <c r="C50" s="33" t="s">
        <v>25</v>
      </c>
      <c r="D50" s="41"/>
      <c r="E50" s="41"/>
      <c r="F50" s="28" t="str">
        <f>E13</f>
        <v>Pardubický kraj, Komenského nám.125</v>
      </c>
      <c r="G50" s="41"/>
      <c r="H50" s="41"/>
      <c r="I50" s="33" t="s">
        <v>31</v>
      </c>
      <c r="J50" s="37" t="str">
        <f>E19</f>
        <v>BOGUAJ Stavební inženýrství s.r.o.</v>
      </c>
      <c r="K50" s="41"/>
      <c r="L50" s="12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25.65" customHeight="1">
      <c r="A51" s="39"/>
      <c r="B51" s="40"/>
      <c r="C51" s="33" t="s">
        <v>29</v>
      </c>
      <c r="D51" s="41"/>
      <c r="E51" s="41"/>
      <c r="F51" s="28" t="str">
        <f>IF(E16="","",E16)</f>
        <v>Vyplň údaj</v>
      </c>
      <c r="G51" s="41"/>
      <c r="H51" s="41"/>
      <c r="I51" s="33" t="s">
        <v>34</v>
      </c>
      <c r="J51" s="37" t="str">
        <f>E22</f>
        <v>BOGUAJ Stavební inženýrství s.r.o.</v>
      </c>
      <c r="K51" s="41"/>
      <c r="L51" s="12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0.32" customHeight="1">
      <c r="A52" s="39"/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12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29.28" customHeight="1">
      <c r="A53" s="39"/>
      <c r="B53" s="40"/>
      <c r="C53" s="155" t="s">
        <v>80</v>
      </c>
      <c r="D53" s="156"/>
      <c r="E53" s="156"/>
      <c r="F53" s="156"/>
      <c r="G53" s="156"/>
      <c r="H53" s="156"/>
      <c r="I53" s="156"/>
      <c r="J53" s="157" t="s">
        <v>81</v>
      </c>
      <c r="K53" s="156"/>
      <c r="L53" s="12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0.32" customHeight="1">
      <c r="A54" s="39"/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12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2.8" customHeight="1">
      <c r="A55" s="39"/>
      <c r="B55" s="40"/>
      <c r="C55" s="158" t="s">
        <v>69</v>
      </c>
      <c r="D55" s="41"/>
      <c r="E55" s="41"/>
      <c r="F55" s="41"/>
      <c r="G55" s="41"/>
      <c r="H55" s="41"/>
      <c r="I55" s="41"/>
      <c r="J55" s="103">
        <f>J95</f>
        <v>0</v>
      </c>
      <c r="K55" s="41"/>
      <c r="L55" s="12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U55" s="18" t="s">
        <v>82</v>
      </c>
    </row>
    <row r="56" s="9" customFormat="1" ht="24.96" customHeight="1">
      <c r="A56" s="9"/>
      <c r="B56" s="159"/>
      <c r="C56" s="160"/>
      <c r="D56" s="161" t="s">
        <v>83</v>
      </c>
      <c r="E56" s="162"/>
      <c r="F56" s="162"/>
      <c r="G56" s="162"/>
      <c r="H56" s="162"/>
      <c r="I56" s="162"/>
      <c r="J56" s="163">
        <f>J96</f>
        <v>0</v>
      </c>
      <c r="K56" s="160"/>
      <c r="L56" s="16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5"/>
      <c r="C57" s="166"/>
      <c r="D57" s="167" t="s">
        <v>84</v>
      </c>
      <c r="E57" s="168"/>
      <c r="F57" s="168"/>
      <c r="G57" s="168"/>
      <c r="H57" s="168"/>
      <c r="I57" s="168"/>
      <c r="J57" s="169">
        <f>J97</f>
        <v>0</v>
      </c>
      <c r="K57" s="166"/>
      <c r="L57" s="17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5"/>
      <c r="C58" s="166"/>
      <c r="D58" s="167" t="s">
        <v>85</v>
      </c>
      <c r="E58" s="168"/>
      <c r="F58" s="168"/>
      <c r="G58" s="168"/>
      <c r="H58" s="168"/>
      <c r="I58" s="168"/>
      <c r="J58" s="169">
        <f>J159</f>
        <v>0</v>
      </c>
      <c r="K58" s="166"/>
      <c r="L58" s="17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5"/>
      <c r="C59" s="166"/>
      <c r="D59" s="167" t="s">
        <v>86</v>
      </c>
      <c r="E59" s="168"/>
      <c r="F59" s="168"/>
      <c r="G59" s="168"/>
      <c r="H59" s="168"/>
      <c r="I59" s="168"/>
      <c r="J59" s="169">
        <f>J166</f>
        <v>0</v>
      </c>
      <c r="K59" s="166"/>
      <c r="L59" s="17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5"/>
      <c r="C60" s="166"/>
      <c r="D60" s="167" t="s">
        <v>87</v>
      </c>
      <c r="E60" s="168"/>
      <c r="F60" s="168"/>
      <c r="G60" s="168"/>
      <c r="H60" s="168"/>
      <c r="I60" s="168"/>
      <c r="J60" s="169">
        <f>J199</f>
        <v>0</v>
      </c>
      <c r="K60" s="166"/>
      <c r="L60" s="17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5"/>
      <c r="C61" s="166"/>
      <c r="D61" s="167" t="s">
        <v>88</v>
      </c>
      <c r="E61" s="168"/>
      <c r="F61" s="168"/>
      <c r="G61" s="168"/>
      <c r="H61" s="168"/>
      <c r="I61" s="168"/>
      <c r="J61" s="169">
        <f>J209</f>
        <v>0</v>
      </c>
      <c r="K61" s="166"/>
      <c r="L61" s="17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5"/>
      <c r="C62" s="166"/>
      <c r="D62" s="167" t="s">
        <v>89</v>
      </c>
      <c r="E62" s="168"/>
      <c r="F62" s="168"/>
      <c r="G62" s="168"/>
      <c r="H62" s="168"/>
      <c r="I62" s="168"/>
      <c r="J62" s="169">
        <f>J235</f>
        <v>0</v>
      </c>
      <c r="K62" s="166"/>
      <c r="L62" s="17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5"/>
      <c r="C63" s="166"/>
      <c r="D63" s="167" t="s">
        <v>90</v>
      </c>
      <c r="E63" s="168"/>
      <c r="F63" s="168"/>
      <c r="G63" s="168"/>
      <c r="H63" s="168"/>
      <c r="I63" s="168"/>
      <c r="J63" s="169">
        <f>J271</f>
        <v>0</v>
      </c>
      <c r="K63" s="166"/>
      <c r="L63" s="17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5"/>
      <c r="C64" s="166"/>
      <c r="D64" s="167" t="s">
        <v>91</v>
      </c>
      <c r="E64" s="168"/>
      <c r="F64" s="168"/>
      <c r="G64" s="168"/>
      <c r="H64" s="168"/>
      <c r="I64" s="168"/>
      <c r="J64" s="169">
        <f>J325</f>
        <v>0</v>
      </c>
      <c r="K64" s="166"/>
      <c r="L64" s="17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5"/>
      <c r="C65" s="166"/>
      <c r="D65" s="167" t="s">
        <v>92</v>
      </c>
      <c r="E65" s="168"/>
      <c r="F65" s="168"/>
      <c r="G65" s="168"/>
      <c r="H65" s="168"/>
      <c r="I65" s="168"/>
      <c r="J65" s="169">
        <f>J352</f>
        <v>0</v>
      </c>
      <c r="K65" s="166"/>
      <c r="L65" s="17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59"/>
      <c r="C66" s="160"/>
      <c r="D66" s="161" t="s">
        <v>93</v>
      </c>
      <c r="E66" s="162"/>
      <c r="F66" s="162"/>
      <c r="G66" s="162"/>
      <c r="H66" s="162"/>
      <c r="I66" s="162"/>
      <c r="J66" s="163">
        <f>J355</f>
        <v>0</v>
      </c>
      <c r="K66" s="160"/>
      <c r="L66" s="16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65"/>
      <c r="C67" s="166"/>
      <c r="D67" s="167" t="s">
        <v>94</v>
      </c>
      <c r="E67" s="168"/>
      <c r="F67" s="168"/>
      <c r="G67" s="168"/>
      <c r="H67" s="168"/>
      <c r="I67" s="168"/>
      <c r="J67" s="169">
        <f>J356</f>
        <v>0</v>
      </c>
      <c r="K67" s="166"/>
      <c r="L67" s="17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5"/>
      <c r="C68" s="166"/>
      <c r="D68" s="167" t="s">
        <v>95</v>
      </c>
      <c r="E68" s="168"/>
      <c r="F68" s="168"/>
      <c r="G68" s="168"/>
      <c r="H68" s="168"/>
      <c r="I68" s="168"/>
      <c r="J68" s="169">
        <f>J362</f>
        <v>0</v>
      </c>
      <c r="K68" s="166"/>
      <c r="L68" s="17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5"/>
      <c r="C69" s="166"/>
      <c r="D69" s="167" t="s">
        <v>96</v>
      </c>
      <c r="E69" s="168"/>
      <c r="F69" s="168"/>
      <c r="G69" s="168"/>
      <c r="H69" s="168"/>
      <c r="I69" s="168"/>
      <c r="J69" s="169">
        <f>J365</f>
        <v>0</v>
      </c>
      <c r="K69" s="166"/>
      <c r="L69" s="17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5"/>
      <c r="C70" s="166"/>
      <c r="D70" s="167" t="s">
        <v>97</v>
      </c>
      <c r="E70" s="168"/>
      <c r="F70" s="168"/>
      <c r="G70" s="168"/>
      <c r="H70" s="168"/>
      <c r="I70" s="168"/>
      <c r="J70" s="169">
        <f>J368</f>
        <v>0</v>
      </c>
      <c r="K70" s="166"/>
      <c r="L70" s="17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65"/>
      <c r="C71" s="166"/>
      <c r="D71" s="167" t="s">
        <v>98</v>
      </c>
      <c r="E71" s="168"/>
      <c r="F71" s="168"/>
      <c r="G71" s="168"/>
      <c r="H71" s="168"/>
      <c r="I71" s="168"/>
      <c r="J71" s="169">
        <f>J371</f>
        <v>0</v>
      </c>
      <c r="K71" s="166"/>
      <c r="L71" s="17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65"/>
      <c r="C72" s="166"/>
      <c r="D72" s="167" t="s">
        <v>99</v>
      </c>
      <c r="E72" s="168"/>
      <c r="F72" s="168"/>
      <c r="G72" s="168"/>
      <c r="H72" s="168"/>
      <c r="I72" s="168"/>
      <c r="J72" s="169">
        <f>J374</f>
        <v>0</v>
      </c>
      <c r="K72" s="166"/>
      <c r="L72" s="17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65"/>
      <c r="C73" s="166"/>
      <c r="D73" s="167" t="s">
        <v>100</v>
      </c>
      <c r="E73" s="168"/>
      <c r="F73" s="168"/>
      <c r="G73" s="168"/>
      <c r="H73" s="168"/>
      <c r="I73" s="168"/>
      <c r="J73" s="169">
        <f>J377</f>
        <v>0</v>
      </c>
      <c r="K73" s="166"/>
      <c r="L73" s="17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65"/>
      <c r="C74" s="166"/>
      <c r="D74" s="167" t="s">
        <v>101</v>
      </c>
      <c r="E74" s="168"/>
      <c r="F74" s="168"/>
      <c r="G74" s="168"/>
      <c r="H74" s="168"/>
      <c r="I74" s="168"/>
      <c r="J74" s="169">
        <f>J383</f>
        <v>0</v>
      </c>
      <c r="K74" s="166"/>
      <c r="L74" s="17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65"/>
      <c r="C75" s="166"/>
      <c r="D75" s="167" t="s">
        <v>102</v>
      </c>
      <c r="E75" s="168"/>
      <c r="F75" s="168"/>
      <c r="G75" s="168"/>
      <c r="H75" s="168"/>
      <c r="I75" s="168"/>
      <c r="J75" s="169">
        <f>J389</f>
        <v>0</v>
      </c>
      <c r="K75" s="166"/>
      <c r="L75" s="17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9" customFormat="1" ht="24.96" customHeight="1">
      <c r="A76" s="9"/>
      <c r="B76" s="159"/>
      <c r="C76" s="160"/>
      <c r="D76" s="161" t="s">
        <v>103</v>
      </c>
      <c r="E76" s="162"/>
      <c r="F76" s="162"/>
      <c r="G76" s="162"/>
      <c r="H76" s="162"/>
      <c r="I76" s="162"/>
      <c r="J76" s="163">
        <f>J406</f>
        <v>0</v>
      </c>
      <c r="K76" s="160"/>
      <c r="L76" s="164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10" customFormat="1" ht="19.92" customHeight="1">
      <c r="A77" s="10"/>
      <c r="B77" s="165"/>
      <c r="C77" s="166"/>
      <c r="D77" s="167" t="s">
        <v>104</v>
      </c>
      <c r="E77" s="168"/>
      <c r="F77" s="168"/>
      <c r="G77" s="168"/>
      <c r="H77" s="168"/>
      <c r="I77" s="168"/>
      <c r="J77" s="169">
        <f>J407</f>
        <v>0</v>
      </c>
      <c r="K77" s="166"/>
      <c r="L77" s="17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2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60"/>
      <c r="C79" s="61"/>
      <c r="D79" s="61"/>
      <c r="E79" s="61"/>
      <c r="F79" s="61"/>
      <c r="G79" s="61"/>
      <c r="H79" s="61"/>
      <c r="I79" s="61"/>
      <c r="J79" s="61"/>
      <c r="K79" s="61"/>
      <c r="L79" s="12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3" s="2" customFormat="1" ht="6.96" customHeight="1">
      <c r="A83" s="39"/>
      <c r="B83" s="62"/>
      <c r="C83" s="63"/>
      <c r="D83" s="63"/>
      <c r="E83" s="63"/>
      <c r="F83" s="63"/>
      <c r="G83" s="63"/>
      <c r="H83" s="63"/>
      <c r="I83" s="63"/>
      <c r="J83" s="63"/>
      <c r="K83" s="63"/>
      <c r="L83" s="12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24.96" customHeight="1">
      <c r="A84" s="39"/>
      <c r="B84" s="40"/>
      <c r="C84" s="24" t="s">
        <v>105</v>
      </c>
      <c r="D84" s="41"/>
      <c r="E84" s="41"/>
      <c r="F84" s="41"/>
      <c r="G84" s="41"/>
      <c r="H84" s="41"/>
      <c r="I84" s="41"/>
      <c r="J84" s="41"/>
      <c r="K84" s="41"/>
      <c r="L84" s="12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2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16</v>
      </c>
      <c r="D86" s="41"/>
      <c r="E86" s="41"/>
      <c r="F86" s="41"/>
      <c r="G86" s="41"/>
      <c r="H86" s="41"/>
      <c r="I86" s="41"/>
      <c r="J86" s="41"/>
      <c r="K86" s="41"/>
      <c r="L86" s="12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70" t="str">
        <f>E7</f>
        <v>Odborný léčebný ústav Jevíčko, nová obytná budova, č.p.505 - Zesílení stropní konstrukce v suterénu</v>
      </c>
      <c r="F87" s="41"/>
      <c r="G87" s="41"/>
      <c r="H87" s="41"/>
      <c r="I87" s="41"/>
      <c r="J87" s="41"/>
      <c r="K87" s="41"/>
      <c r="L87" s="12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2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F10</f>
        <v>Jevíčko -předměstí</v>
      </c>
      <c r="G89" s="41"/>
      <c r="H89" s="41"/>
      <c r="I89" s="33" t="s">
        <v>23</v>
      </c>
      <c r="J89" s="73" t="str">
        <f>IF(J10="","",J10)</f>
        <v>29. 1. 2023</v>
      </c>
      <c r="K89" s="41"/>
      <c r="L89" s="12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2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25</v>
      </c>
      <c r="D91" s="41"/>
      <c r="E91" s="41"/>
      <c r="F91" s="28" t="str">
        <f>E13</f>
        <v>Pardubický kraj, Komenského nám.125</v>
      </c>
      <c r="G91" s="41"/>
      <c r="H91" s="41"/>
      <c r="I91" s="33" t="s">
        <v>31</v>
      </c>
      <c r="J91" s="37" t="str">
        <f>E19</f>
        <v>BOGUAJ Stavební inženýrství s.r.o.</v>
      </c>
      <c r="K91" s="41"/>
      <c r="L91" s="12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29</v>
      </c>
      <c r="D92" s="41"/>
      <c r="E92" s="41"/>
      <c r="F92" s="28" t="str">
        <f>IF(E16="","",E16)</f>
        <v>Vyplň údaj</v>
      </c>
      <c r="G92" s="41"/>
      <c r="H92" s="41"/>
      <c r="I92" s="33" t="s">
        <v>34</v>
      </c>
      <c r="J92" s="37" t="str">
        <f>E22</f>
        <v>BOGUAJ Stavební inženýrství s.r.o.</v>
      </c>
      <c r="K92" s="41"/>
      <c r="L92" s="12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12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11" customFormat="1" ht="29.28" customHeight="1">
      <c r="A94" s="171"/>
      <c r="B94" s="172"/>
      <c r="C94" s="173" t="s">
        <v>106</v>
      </c>
      <c r="D94" s="174" t="s">
        <v>56</v>
      </c>
      <c r="E94" s="174" t="s">
        <v>52</v>
      </c>
      <c r="F94" s="174" t="s">
        <v>53</v>
      </c>
      <c r="G94" s="174" t="s">
        <v>107</v>
      </c>
      <c r="H94" s="174" t="s">
        <v>108</v>
      </c>
      <c r="I94" s="174" t="s">
        <v>109</v>
      </c>
      <c r="J94" s="175" t="s">
        <v>81</v>
      </c>
      <c r="K94" s="176" t="s">
        <v>110</v>
      </c>
      <c r="L94" s="177"/>
      <c r="M94" s="93" t="s">
        <v>19</v>
      </c>
      <c r="N94" s="94" t="s">
        <v>41</v>
      </c>
      <c r="O94" s="94" t="s">
        <v>111</v>
      </c>
      <c r="P94" s="94" t="s">
        <v>112</v>
      </c>
      <c r="Q94" s="94" t="s">
        <v>113</v>
      </c>
      <c r="R94" s="94" t="s">
        <v>114</v>
      </c>
      <c r="S94" s="94" t="s">
        <v>115</v>
      </c>
      <c r="T94" s="95" t="s">
        <v>116</v>
      </c>
      <c r="U94" s="171"/>
      <c r="V94" s="171"/>
      <c r="W94" s="171"/>
      <c r="X94" s="171"/>
      <c r="Y94" s="171"/>
      <c r="Z94" s="171"/>
      <c r="AA94" s="171"/>
      <c r="AB94" s="171"/>
      <c r="AC94" s="171"/>
      <c r="AD94" s="171"/>
      <c r="AE94" s="171"/>
    </row>
    <row r="95" s="2" customFormat="1" ht="22.8" customHeight="1">
      <c r="A95" s="39"/>
      <c r="B95" s="40"/>
      <c r="C95" s="100" t="s">
        <v>117</v>
      </c>
      <c r="D95" s="41"/>
      <c r="E95" s="41"/>
      <c r="F95" s="41"/>
      <c r="G95" s="41"/>
      <c r="H95" s="41"/>
      <c r="I95" s="41"/>
      <c r="J95" s="178">
        <f>BK95</f>
        <v>0</v>
      </c>
      <c r="K95" s="41"/>
      <c r="L95" s="45"/>
      <c r="M95" s="96"/>
      <c r="N95" s="179"/>
      <c r="O95" s="97"/>
      <c r="P95" s="180">
        <f>P96+P355+P406</f>
        <v>0</v>
      </c>
      <c r="Q95" s="97"/>
      <c r="R95" s="180">
        <f>R96+R355+R406</f>
        <v>12.072054010000002</v>
      </c>
      <c r="S95" s="97"/>
      <c r="T95" s="181">
        <f>T96+T355+T406</f>
        <v>27.062505000000002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70</v>
      </c>
      <c r="AU95" s="18" t="s">
        <v>82</v>
      </c>
      <c r="BK95" s="182">
        <f>BK96+BK355+BK406</f>
        <v>0</v>
      </c>
    </row>
    <row r="96" s="12" customFormat="1" ht="25.92" customHeight="1">
      <c r="A96" s="12"/>
      <c r="B96" s="183"/>
      <c r="C96" s="184"/>
      <c r="D96" s="185" t="s">
        <v>70</v>
      </c>
      <c r="E96" s="186" t="s">
        <v>118</v>
      </c>
      <c r="F96" s="186" t="s">
        <v>119</v>
      </c>
      <c r="G96" s="184"/>
      <c r="H96" s="184"/>
      <c r="I96" s="187"/>
      <c r="J96" s="188">
        <f>BK96</f>
        <v>0</v>
      </c>
      <c r="K96" s="184"/>
      <c r="L96" s="189"/>
      <c r="M96" s="190"/>
      <c r="N96" s="191"/>
      <c r="O96" s="191"/>
      <c r="P96" s="192">
        <f>P97+P159+P166+P199+P209+P235+P271+P325+P352</f>
        <v>0</v>
      </c>
      <c r="Q96" s="191"/>
      <c r="R96" s="192">
        <f>R97+R159+R166+R199+R209+R235+R271+R325+R352</f>
        <v>11.928597370000002</v>
      </c>
      <c r="S96" s="191"/>
      <c r="T96" s="193">
        <f>T97+T159+T166+T199+T209+T235+T271+T325+T352</f>
        <v>26.897905000000002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94" t="s">
        <v>76</v>
      </c>
      <c r="AT96" s="195" t="s">
        <v>70</v>
      </c>
      <c r="AU96" s="195" t="s">
        <v>71</v>
      </c>
      <c r="AY96" s="194" t="s">
        <v>120</v>
      </c>
      <c r="BK96" s="196">
        <f>BK97+BK159+BK166+BK199+BK209+BK235+BK271+BK325+BK352</f>
        <v>0</v>
      </c>
    </row>
    <row r="97" s="12" customFormat="1" ht="22.8" customHeight="1">
      <c r="A97" s="12"/>
      <c r="B97" s="183"/>
      <c r="C97" s="184"/>
      <c r="D97" s="185" t="s">
        <v>70</v>
      </c>
      <c r="E97" s="197" t="s">
        <v>76</v>
      </c>
      <c r="F97" s="197" t="s">
        <v>121</v>
      </c>
      <c r="G97" s="184"/>
      <c r="H97" s="184"/>
      <c r="I97" s="187"/>
      <c r="J97" s="198">
        <f>BK97</f>
        <v>0</v>
      </c>
      <c r="K97" s="184"/>
      <c r="L97" s="189"/>
      <c r="M97" s="190"/>
      <c r="N97" s="191"/>
      <c r="O97" s="191"/>
      <c r="P97" s="192">
        <f>SUM(P98:P158)</f>
        <v>0</v>
      </c>
      <c r="Q97" s="191"/>
      <c r="R97" s="192">
        <f>SUM(R98:R158)</f>
        <v>0</v>
      </c>
      <c r="S97" s="191"/>
      <c r="T97" s="193">
        <f>SUM(T98:T158)</f>
        <v>20.053905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94" t="s">
        <v>76</v>
      </c>
      <c r="AT97" s="195" t="s">
        <v>70</v>
      </c>
      <c r="AU97" s="195" t="s">
        <v>76</v>
      </c>
      <c r="AY97" s="194" t="s">
        <v>120</v>
      </c>
      <c r="BK97" s="196">
        <f>SUM(BK98:BK158)</f>
        <v>0</v>
      </c>
    </row>
    <row r="98" s="2" customFormat="1" ht="55.5" customHeight="1">
      <c r="A98" s="39"/>
      <c r="B98" s="40"/>
      <c r="C98" s="199" t="s">
        <v>76</v>
      </c>
      <c r="D98" s="199" t="s">
        <v>122</v>
      </c>
      <c r="E98" s="200" t="s">
        <v>123</v>
      </c>
      <c r="F98" s="201" t="s">
        <v>124</v>
      </c>
      <c r="G98" s="202" t="s">
        <v>125</v>
      </c>
      <c r="H98" s="203">
        <v>6.6749999999999998</v>
      </c>
      <c r="I98" s="204"/>
      <c r="J98" s="205">
        <f>ROUND(I98*H98,2)</f>
        <v>0</v>
      </c>
      <c r="K98" s="206"/>
      <c r="L98" s="45"/>
      <c r="M98" s="207" t="s">
        <v>19</v>
      </c>
      <c r="N98" s="208" t="s">
        <v>43</v>
      </c>
      <c r="O98" s="85"/>
      <c r="P98" s="209">
        <f>O98*H98</f>
        <v>0</v>
      </c>
      <c r="Q98" s="209">
        <v>0</v>
      </c>
      <c r="R98" s="209">
        <f>Q98*H98</f>
        <v>0</v>
      </c>
      <c r="S98" s="209">
        <v>0.44</v>
      </c>
      <c r="T98" s="210">
        <f>S98*H98</f>
        <v>2.9369999999999998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1" t="s">
        <v>126</v>
      </c>
      <c r="AT98" s="211" t="s">
        <v>122</v>
      </c>
      <c r="AU98" s="211" t="s">
        <v>127</v>
      </c>
      <c r="AY98" s="18" t="s">
        <v>120</v>
      </c>
      <c r="BE98" s="212">
        <f>IF(N98="základní",J98,0)</f>
        <v>0</v>
      </c>
      <c r="BF98" s="212">
        <f>IF(N98="snížená",J98,0)</f>
        <v>0</v>
      </c>
      <c r="BG98" s="212">
        <f>IF(N98="zákl. přenesená",J98,0)</f>
        <v>0</v>
      </c>
      <c r="BH98" s="212">
        <f>IF(N98="sníž. přenesená",J98,0)</f>
        <v>0</v>
      </c>
      <c r="BI98" s="212">
        <f>IF(N98="nulová",J98,0)</f>
        <v>0</v>
      </c>
      <c r="BJ98" s="18" t="s">
        <v>127</v>
      </c>
      <c r="BK98" s="212">
        <f>ROUND(I98*H98,2)</f>
        <v>0</v>
      </c>
      <c r="BL98" s="18" t="s">
        <v>126</v>
      </c>
      <c r="BM98" s="211" t="s">
        <v>128</v>
      </c>
    </row>
    <row r="99" s="2" customFormat="1">
      <c r="A99" s="39"/>
      <c r="B99" s="40"/>
      <c r="C99" s="41"/>
      <c r="D99" s="213" t="s">
        <v>129</v>
      </c>
      <c r="E99" s="41"/>
      <c r="F99" s="214" t="s">
        <v>130</v>
      </c>
      <c r="G99" s="41"/>
      <c r="H99" s="41"/>
      <c r="I99" s="215"/>
      <c r="J99" s="41"/>
      <c r="K99" s="41"/>
      <c r="L99" s="45"/>
      <c r="M99" s="216"/>
      <c r="N99" s="217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129</v>
      </c>
      <c r="AU99" s="18" t="s">
        <v>127</v>
      </c>
    </row>
    <row r="100" s="13" customFormat="1">
      <c r="A100" s="13"/>
      <c r="B100" s="218"/>
      <c r="C100" s="219"/>
      <c r="D100" s="220" t="s">
        <v>131</v>
      </c>
      <c r="E100" s="221" t="s">
        <v>19</v>
      </c>
      <c r="F100" s="222" t="s">
        <v>132</v>
      </c>
      <c r="G100" s="219"/>
      <c r="H100" s="223">
        <v>6.6749999999999998</v>
      </c>
      <c r="I100" s="224"/>
      <c r="J100" s="219"/>
      <c r="K100" s="219"/>
      <c r="L100" s="225"/>
      <c r="M100" s="226"/>
      <c r="N100" s="227"/>
      <c r="O100" s="227"/>
      <c r="P100" s="227"/>
      <c r="Q100" s="227"/>
      <c r="R100" s="227"/>
      <c r="S100" s="227"/>
      <c r="T100" s="228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29" t="s">
        <v>131</v>
      </c>
      <c r="AU100" s="229" t="s">
        <v>127</v>
      </c>
      <c r="AV100" s="13" t="s">
        <v>127</v>
      </c>
      <c r="AW100" s="13" t="s">
        <v>33</v>
      </c>
      <c r="AX100" s="13" t="s">
        <v>76</v>
      </c>
      <c r="AY100" s="229" t="s">
        <v>120</v>
      </c>
    </row>
    <row r="101" s="2" customFormat="1" ht="55.5" customHeight="1">
      <c r="A101" s="39"/>
      <c r="B101" s="40"/>
      <c r="C101" s="199" t="s">
        <v>127</v>
      </c>
      <c r="D101" s="199" t="s">
        <v>122</v>
      </c>
      <c r="E101" s="200" t="s">
        <v>133</v>
      </c>
      <c r="F101" s="201" t="s">
        <v>134</v>
      </c>
      <c r="G101" s="202" t="s">
        <v>125</v>
      </c>
      <c r="H101" s="203">
        <v>18.300000000000001</v>
      </c>
      <c r="I101" s="204"/>
      <c r="J101" s="205">
        <f>ROUND(I101*H101,2)</f>
        <v>0</v>
      </c>
      <c r="K101" s="206"/>
      <c r="L101" s="45"/>
      <c r="M101" s="207" t="s">
        <v>19</v>
      </c>
      <c r="N101" s="208" t="s">
        <v>43</v>
      </c>
      <c r="O101" s="85"/>
      <c r="P101" s="209">
        <f>O101*H101</f>
        <v>0</v>
      </c>
      <c r="Q101" s="209">
        <v>0</v>
      </c>
      <c r="R101" s="209">
        <f>Q101*H101</f>
        <v>0</v>
      </c>
      <c r="S101" s="209">
        <v>0.75</v>
      </c>
      <c r="T101" s="210">
        <f>S101*H101</f>
        <v>13.725000000000001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1" t="s">
        <v>126</v>
      </c>
      <c r="AT101" s="211" t="s">
        <v>122</v>
      </c>
      <c r="AU101" s="211" t="s">
        <v>127</v>
      </c>
      <c r="AY101" s="18" t="s">
        <v>120</v>
      </c>
      <c r="BE101" s="212">
        <f>IF(N101="základní",J101,0)</f>
        <v>0</v>
      </c>
      <c r="BF101" s="212">
        <f>IF(N101="snížená",J101,0)</f>
        <v>0</v>
      </c>
      <c r="BG101" s="212">
        <f>IF(N101="zákl. přenesená",J101,0)</f>
        <v>0</v>
      </c>
      <c r="BH101" s="212">
        <f>IF(N101="sníž. přenesená",J101,0)</f>
        <v>0</v>
      </c>
      <c r="BI101" s="212">
        <f>IF(N101="nulová",J101,0)</f>
        <v>0</v>
      </c>
      <c r="BJ101" s="18" t="s">
        <v>127</v>
      </c>
      <c r="BK101" s="212">
        <f>ROUND(I101*H101,2)</f>
        <v>0</v>
      </c>
      <c r="BL101" s="18" t="s">
        <v>126</v>
      </c>
      <c r="BM101" s="211" t="s">
        <v>135</v>
      </c>
    </row>
    <row r="102" s="2" customFormat="1">
      <c r="A102" s="39"/>
      <c r="B102" s="40"/>
      <c r="C102" s="41"/>
      <c r="D102" s="213" t="s">
        <v>129</v>
      </c>
      <c r="E102" s="41"/>
      <c r="F102" s="214" t="s">
        <v>136</v>
      </c>
      <c r="G102" s="41"/>
      <c r="H102" s="41"/>
      <c r="I102" s="215"/>
      <c r="J102" s="41"/>
      <c r="K102" s="41"/>
      <c r="L102" s="45"/>
      <c r="M102" s="216"/>
      <c r="N102" s="217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129</v>
      </c>
      <c r="AU102" s="18" t="s">
        <v>127</v>
      </c>
    </row>
    <row r="103" s="13" customFormat="1">
      <c r="A103" s="13"/>
      <c r="B103" s="218"/>
      <c r="C103" s="219"/>
      <c r="D103" s="220" t="s">
        <v>131</v>
      </c>
      <c r="E103" s="221" t="s">
        <v>19</v>
      </c>
      <c r="F103" s="222" t="s">
        <v>137</v>
      </c>
      <c r="G103" s="219"/>
      <c r="H103" s="223">
        <v>13.5</v>
      </c>
      <c r="I103" s="224"/>
      <c r="J103" s="219"/>
      <c r="K103" s="219"/>
      <c r="L103" s="225"/>
      <c r="M103" s="226"/>
      <c r="N103" s="227"/>
      <c r="O103" s="227"/>
      <c r="P103" s="227"/>
      <c r="Q103" s="227"/>
      <c r="R103" s="227"/>
      <c r="S103" s="227"/>
      <c r="T103" s="228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29" t="s">
        <v>131</v>
      </c>
      <c r="AU103" s="229" t="s">
        <v>127</v>
      </c>
      <c r="AV103" s="13" t="s">
        <v>127</v>
      </c>
      <c r="AW103" s="13" t="s">
        <v>33</v>
      </c>
      <c r="AX103" s="13" t="s">
        <v>71</v>
      </c>
      <c r="AY103" s="229" t="s">
        <v>120</v>
      </c>
    </row>
    <row r="104" s="13" customFormat="1">
      <c r="A104" s="13"/>
      <c r="B104" s="218"/>
      <c r="C104" s="219"/>
      <c r="D104" s="220" t="s">
        <v>131</v>
      </c>
      <c r="E104" s="221" t="s">
        <v>19</v>
      </c>
      <c r="F104" s="222" t="s">
        <v>138</v>
      </c>
      <c r="G104" s="219"/>
      <c r="H104" s="223">
        <v>4.7999999999999998</v>
      </c>
      <c r="I104" s="224"/>
      <c r="J104" s="219"/>
      <c r="K104" s="219"/>
      <c r="L104" s="225"/>
      <c r="M104" s="226"/>
      <c r="N104" s="227"/>
      <c r="O104" s="227"/>
      <c r="P104" s="227"/>
      <c r="Q104" s="227"/>
      <c r="R104" s="227"/>
      <c r="S104" s="227"/>
      <c r="T104" s="228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29" t="s">
        <v>131</v>
      </c>
      <c r="AU104" s="229" t="s">
        <v>127</v>
      </c>
      <c r="AV104" s="13" t="s">
        <v>127</v>
      </c>
      <c r="AW104" s="13" t="s">
        <v>33</v>
      </c>
      <c r="AX104" s="13" t="s">
        <v>71</v>
      </c>
      <c r="AY104" s="229" t="s">
        <v>120</v>
      </c>
    </row>
    <row r="105" s="14" customFormat="1">
      <c r="A105" s="14"/>
      <c r="B105" s="230"/>
      <c r="C105" s="231"/>
      <c r="D105" s="220" t="s">
        <v>131</v>
      </c>
      <c r="E105" s="232" t="s">
        <v>19</v>
      </c>
      <c r="F105" s="233" t="s">
        <v>139</v>
      </c>
      <c r="G105" s="231"/>
      <c r="H105" s="234">
        <v>18.300000000000001</v>
      </c>
      <c r="I105" s="235"/>
      <c r="J105" s="231"/>
      <c r="K105" s="231"/>
      <c r="L105" s="236"/>
      <c r="M105" s="237"/>
      <c r="N105" s="238"/>
      <c r="O105" s="238"/>
      <c r="P105" s="238"/>
      <c r="Q105" s="238"/>
      <c r="R105" s="238"/>
      <c r="S105" s="238"/>
      <c r="T105" s="239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0" t="s">
        <v>131</v>
      </c>
      <c r="AU105" s="240" t="s">
        <v>127</v>
      </c>
      <c r="AV105" s="14" t="s">
        <v>126</v>
      </c>
      <c r="AW105" s="14" t="s">
        <v>33</v>
      </c>
      <c r="AX105" s="14" t="s">
        <v>76</v>
      </c>
      <c r="AY105" s="240" t="s">
        <v>120</v>
      </c>
    </row>
    <row r="106" s="2" customFormat="1" ht="55.5" customHeight="1">
      <c r="A106" s="39"/>
      <c r="B106" s="40"/>
      <c r="C106" s="199" t="s">
        <v>140</v>
      </c>
      <c r="D106" s="199" t="s">
        <v>122</v>
      </c>
      <c r="E106" s="200" t="s">
        <v>141</v>
      </c>
      <c r="F106" s="201" t="s">
        <v>142</v>
      </c>
      <c r="G106" s="202" t="s">
        <v>125</v>
      </c>
      <c r="H106" s="203">
        <v>6.6749999999999998</v>
      </c>
      <c r="I106" s="204"/>
      <c r="J106" s="205">
        <f>ROUND(I106*H106,2)</f>
        <v>0</v>
      </c>
      <c r="K106" s="206"/>
      <c r="L106" s="45"/>
      <c r="M106" s="207" t="s">
        <v>19</v>
      </c>
      <c r="N106" s="208" t="s">
        <v>43</v>
      </c>
      <c r="O106" s="85"/>
      <c r="P106" s="209">
        <f>O106*H106</f>
        <v>0</v>
      </c>
      <c r="Q106" s="209">
        <v>0</v>
      </c>
      <c r="R106" s="209">
        <f>Q106*H106</f>
        <v>0</v>
      </c>
      <c r="S106" s="209">
        <v>0.24299999999999999</v>
      </c>
      <c r="T106" s="210">
        <f>S106*H106</f>
        <v>1.6220249999999998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1" t="s">
        <v>126</v>
      </c>
      <c r="AT106" s="211" t="s">
        <v>122</v>
      </c>
      <c r="AU106" s="211" t="s">
        <v>127</v>
      </c>
      <c r="AY106" s="18" t="s">
        <v>120</v>
      </c>
      <c r="BE106" s="212">
        <f>IF(N106="základní",J106,0)</f>
        <v>0</v>
      </c>
      <c r="BF106" s="212">
        <f>IF(N106="snížená",J106,0)</f>
        <v>0</v>
      </c>
      <c r="BG106" s="212">
        <f>IF(N106="zákl. přenesená",J106,0)</f>
        <v>0</v>
      </c>
      <c r="BH106" s="212">
        <f>IF(N106="sníž. přenesená",J106,0)</f>
        <v>0</v>
      </c>
      <c r="BI106" s="212">
        <f>IF(N106="nulová",J106,0)</f>
        <v>0</v>
      </c>
      <c r="BJ106" s="18" t="s">
        <v>127</v>
      </c>
      <c r="BK106" s="212">
        <f>ROUND(I106*H106,2)</f>
        <v>0</v>
      </c>
      <c r="BL106" s="18" t="s">
        <v>126</v>
      </c>
      <c r="BM106" s="211" t="s">
        <v>143</v>
      </c>
    </row>
    <row r="107" s="2" customFormat="1">
      <c r="A107" s="39"/>
      <c r="B107" s="40"/>
      <c r="C107" s="41"/>
      <c r="D107" s="213" t="s">
        <v>129</v>
      </c>
      <c r="E107" s="41"/>
      <c r="F107" s="214" t="s">
        <v>144</v>
      </c>
      <c r="G107" s="41"/>
      <c r="H107" s="41"/>
      <c r="I107" s="215"/>
      <c r="J107" s="41"/>
      <c r="K107" s="41"/>
      <c r="L107" s="45"/>
      <c r="M107" s="216"/>
      <c r="N107" s="217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129</v>
      </c>
      <c r="AU107" s="18" t="s">
        <v>127</v>
      </c>
    </row>
    <row r="108" s="13" customFormat="1">
      <c r="A108" s="13"/>
      <c r="B108" s="218"/>
      <c r="C108" s="219"/>
      <c r="D108" s="220" t="s">
        <v>131</v>
      </c>
      <c r="E108" s="221" t="s">
        <v>19</v>
      </c>
      <c r="F108" s="222" t="s">
        <v>145</v>
      </c>
      <c r="G108" s="219"/>
      <c r="H108" s="223">
        <v>6.6749999999999998</v>
      </c>
      <c r="I108" s="224"/>
      <c r="J108" s="219"/>
      <c r="K108" s="219"/>
      <c r="L108" s="225"/>
      <c r="M108" s="226"/>
      <c r="N108" s="227"/>
      <c r="O108" s="227"/>
      <c r="P108" s="227"/>
      <c r="Q108" s="227"/>
      <c r="R108" s="227"/>
      <c r="S108" s="227"/>
      <c r="T108" s="228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29" t="s">
        <v>131</v>
      </c>
      <c r="AU108" s="229" t="s">
        <v>127</v>
      </c>
      <c r="AV108" s="13" t="s">
        <v>127</v>
      </c>
      <c r="AW108" s="13" t="s">
        <v>33</v>
      </c>
      <c r="AX108" s="13" t="s">
        <v>76</v>
      </c>
      <c r="AY108" s="229" t="s">
        <v>120</v>
      </c>
    </row>
    <row r="109" s="2" customFormat="1" ht="49.05" customHeight="1">
      <c r="A109" s="39"/>
      <c r="B109" s="40"/>
      <c r="C109" s="199" t="s">
        <v>126</v>
      </c>
      <c r="D109" s="199" t="s">
        <v>122</v>
      </c>
      <c r="E109" s="200" t="s">
        <v>146</v>
      </c>
      <c r="F109" s="201" t="s">
        <v>147</v>
      </c>
      <c r="G109" s="202" t="s">
        <v>125</v>
      </c>
      <c r="H109" s="203">
        <v>18.059999999999999</v>
      </c>
      <c r="I109" s="204"/>
      <c r="J109" s="205">
        <f>ROUND(I109*H109,2)</f>
        <v>0</v>
      </c>
      <c r="K109" s="206"/>
      <c r="L109" s="45"/>
      <c r="M109" s="207" t="s">
        <v>19</v>
      </c>
      <c r="N109" s="208" t="s">
        <v>43</v>
      </c>
      <c r="O109" s="85"/>
      <c r="P109" s="209">
        <f>O109*H109</f>
        <v>0</v>
      </c>
      <c r="Q109" s="209">
        <v>0</v>
      </c>
      <c r="R109" s="209">
        <f>Q109*H109</f>
        <v>0</v>
      </c>
      <c r="S109" s="209">
        <v>0.098000000000000004</v>
      </c>
      <c r="T109" s="210">
        <f>S109*H109</f>
        <v>1.7698799999999999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1" t="s">
        <v>126</v>
      </c>
      <c r="AT109" s="211" t="s">
        <v>122</v>
      </c>
      <c r="AU109" s="211" t="s">
        <v>127</v>
      </c>
      <c r="AY109" s="18" t="s">
        <v>120</v>
      </c>
      <c r="BE109" s="212">
        <f>IF(N109="základní",J109,0)</f>
        <v>0</v>
      </c>
      <c r="BF109" s="212">
        <f>IF(N109="snížená",J109,0)</f>
        <v>0</v>
      </c>
      <c r="BG109" s="212">
        <f>IF(N109="zákl. přenesená",J109,0)</f>
        <v>0</v>
      </c>
      <c r="BH109" s="212">
        <f>IF(N109="sníž. přenesená",J109,0)</f>
        <v>0</v>
      </c>
      <c r="BI109" s="212">
        <f>IF(N109="nulová",J109,0)</f>
        <v>0</v>
      </c>
      <c r="BJ109" s="18" t="s">
        <v>127</v>
      </c>
      <c r="BK109" s="212">
        <f>ROUND(I109*H109,2)</f>
        <v>0</v>
      </c>
      <c r="BL109" s="18" t="s">
        <v>126</v>
      </c>
      <c r="BM109" s="211" t="s">
        <v>148</v>
      </c>
    </row>
    <row r="110" s="2" customFormat="1">
      <c r="A110" s="39"/>
      <c r="B110" s="40"/>
      <c r="C110" s="41"/>
      <c r="D110" s="213" t="s">
        <v>129</v>
      </c>
      <c r="E110" s="41"/>
      <c r="F110" s="214" t="s">
        <v>149</v>
      </c>
      <c r="G110" s="41"/>
      <c r="H110" s="41"/>
      <c r="I110" s="215"/>
      <c r="J110" s="41"/>
      <c r="K110" s="41"/>
      <c r="L110" s="45"/>
      <c r="M110" s="216"/>
      <c r="N110" s="217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129</v>
      </c>
      <c r="AU110" s="18" t="s">
        <v>127</v>
      </c>
    </row>
    <row r="111" s="13" customFormat="1">
      <c r="A111" s="13"/>
      <c r="B111" s="218"/>
      <c r="C111" s="219"/>
      <c r="D111" s="220" t="s">
        <v>131</v>
      </c>
      <c r="E111" s="221" t="s">
        <v>19</v>
      </c>
      <c r="F111" s="222" t="s">
        <v>150</v>
      </c>
      <c r="G111" s="219"/>
      <c r="H111" s="223">
        <v>18.059999999999999</v>
      </c>
      <c r="I111" s="224"/>
      <c r="J111" s="219"/>
      <c r="K111" s="219"/>
      <c r="L111" s="225"/>
      <c r="M111" s="226"/>
      <c r="N111" s="227"/>
      <c r="O111" s="227"/>
      <c r="P111" s="227"/>
      <c r="Q111" s="227"/>
      <c r="R111" s="227"/>
      <c r="S111" s="227"/>
      <c r="T111" s="22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29" t="s">
        <v>131</v>
      </c>
      <c r="AU111" s="229" t="s">
        <v>127</v>
      </c>
      <c r="AV111" s="13" t="s">
        <v>127</v>
      </c>
      <c r="AW111" s="13" t="s">
        <v>33</v>
      </c>
      <c r="AX111" s="13" t="s">
        <v>76</v>
      </c>
      <c r="AY111" s="229" t="s">
        <v>120</v>
      </c>
    </row>
    <row r="112" s="2" customFormat="1" ht="33" customHeight="1">
      <c r="A112" s="39"/>
      <c r="B112" s="40"/>
      <c r="C112" s="199" t="s">
        <v>151</v>
      </c>
      <c r="D112" s="199" t="s">
        <v>122</v>
      </c>
      <c r="E112" s="200" t="s">
        <v>152</v>
      </c>
      <c r="F112" s="201" t="s">
        <v>153</v>
      </c>
      <c r="G112" s="202" t="s">
        <v>154</v>
      </c>
      <c r="H112" s="203">
        <v>8.4000000000000004</v>
      </c>
      <c r="I112" s="204"/>
      <c r="J112" s="205">
        <f>ROUND(I112*H112,2)</f>
        <v>0</v>
      </c>
      <c r="K112" s="206"/>
      <c r="L112" s="45"/>
      <c r="M112" s="207" t="s">
        <v>19</v>
      </c>
      <c r="N112" s="208" t="s">
        <v>43</v>
      </c>
      <c r="O112" s="85"/>
      <c r="P112" s="209">
        <f>O112*H112</f>
        <v>0</v>
      </c>
      <c r="Q112" s="209">
        <v>0</v>
      </c>
      <c r="R112" s="209">
        <f>Q112*H112</f>
        <v>0</v>
      </c>
      <c r="S112" s="209">
        <v>0</v>
      </c>
      <c r="T112" s="210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1" t="s">
        <v>126</v>
      </c>
      <c r="AT112" s="211" t="s">
        <v>122</v>
      </c>
      <c r="AU112" s="211" t="s">
        <v>127</v>
      </c>
      <c r="AY112" s="18" t="s">
        <v>120</v>
      </c>
      <c r="BE112" s="212">
        <f>IF(N112="základní",J112,0)</f>
        <v>0</v>
      </c>
      <c r="BF112" s="212">
        <f>IF(N112="snížená",J112,0)</f>
        <v>0</v>
      </c>
      <c r="BG112" s="212">
        <f>IF(N112="zákl. přenesená",J112,0)</f>
        <v>0</v>
      </c>
      <c r="BH112" s="212">
        <f>IF(N112="sníž. přenesená",J112,0)</f>
        <v>0</v>
      </c>
      <c r="BI112" s="212">
        <f>IF(N112="nulová",J112,0)</f>
        <v>0</v>
      </c>
      <c r="BJ112" s="18" t="s">
        <v>127</v>
      </c>
      <c r="BK112" s="212">
        <f>ROUND(I112*H112,2)</f>
        <v>0</v>
      </c>
      <c r="BL112" s="18" t="s">
        <v>126</v>
      </c>
      <c r="BM112" s="211" t="s">
        <v>155</v>
      </c>
    </row>
    <row r="113" s="2" customFormat="1">
      <c r="A113" s="39"/>
      <c r="B113" s="40"/>
      <c r="C113" s="41"/>
      <c r="D113" s="213" t="s">
        <v>129</v>
      </c>
      <c r="E113" s="41"/>
      <c r="F113" s="214" t="s">
        <v>156</v>
      </c>
      <c r="G113" s="41"/>
      <c r="H113" s="41"/>
      <c r="I113" s="215"/>
      <c r="J113" s="41"/>
      <c r="K113" s="41"/>
      <c r="L113" s="45"/>
      <c r="M113" s="216"/>
      <c r="N113" s="217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129</v>
      </c>
      <c r="AU113" s="18" t="s">
        <v>127</v>
      </c>
    </row>
    <row r="114" s="13" customFormat="1">
      <c r="A114" s="13"/>
      <c r="B114" s="218"/>
      <c r="C114" s="219"/>
      <c r="D114" s="220" t="s">
        <v>131</v>
      </c>
      <c r="E114" s="221" t="s">
        <v>19</v>
      </c>
      <c r="F114" s="222" t="s">
        <v>157</v>
      </c>
      <c r="G114" s="219"/>
      <c r="H114" s="223">
        <v>8.4000000000000004</v>
      </c>
      <c r="I114" s="224"/>
      <c r="J114" s="219"/>
      <c r="K114" s="219"/>
      <c r="L114" s="225"/>
      <c r="M114" s="226"/>
      <c r="N114" s="227"/>
      <c r="O114" s="227"/>
      <c r="P114" s="227"/>
      <c r="Q114" s="227"/>
      <c r="R114" s="227"/>
      <c r="S114" s="227"/>
      <c r="T114" s="228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29" t="s">
        <v>131</v>
      </c>
      <c r="AU114" s="229" t="s">
        <v>127</v>
      </c>
      <c r="AV114" s="13" t="s">
        <v>127</v>
      </c>
      <c r="AW114" s="13" t="s">
        <v>33</v>
      </c>
      <c r="AX114" s="13" t="s">
        <v>76</v>
      </c>
      <c r="AY114" s="229" t="s">
        <v>120</v>
      </c>
    </row>
    <row r="115" s="2" customFormat="1" ht="44.25" customHeight="1">
      <c r="A115" s="39"/>
      <c r="B115" s="40"/>
      <c r="C115" s="199" t="s">
        <v>158</v>
      </c>
      <c r="D115" s="199" t="s">
        <v>122</v>
      </c>
      <c r="E115" s="200" t="s">
        <v>159</v>
      </c>
      <c r="F115" s="201" t="s">
        <v>160</v>
      </c>
      <c r="G115" s="202" t="s">
        <v>154</v>
      </c>
      <c r="H115" s="203">
        <v>4.9699999999999998</v>
      </c>
      <c r="I115" s="204"/>
      <c r="J115" s="205">
        <f>ROUND(I115*H115,2)</f>
        <v>0</v>
      </c>
      <c r="K115" s="206"/>
      <c r="L115" s="45"/>
      <c r="M115" s="207" t="s">
        <v>19</v>
      </c>
      <c r="N115" s="208" t="s">
        <v>43</v>
      </c>
      <c r="O115" s="85"/>
      <c r="P115" s="209">
        <f>O115*H115</f>
        <v>0</v>
      </c>
      <c r="Q115" s="209">
        <v>0</v>
      </c>
      <c r="R115" s="209">
        <f>Q115*H115</f>
        <v>0</v>
      </c>
      <c r="S115" s="209">
        <v>0</v>
      </c>
      <c r="T115" s="210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1" t="s">
        <v>126</v>
      </c>
      <c r="AT115" s="211" t="s">
        <v>122</v>
      </c>
      <c r="AU115" s="211" t="s">
        <v>127</v>
      </c>
      <c r="AY115" s="18" t="s">
        <v>120</v>
      </c>
      <c r="BE115" s="212">
        <f>IF(N115="základní",J115,0)</f>
        <v>0</v>
      </c>
      <c r="BF115" s="212">
        <f>IF(N115="snížená",J115,0)</f>
        <v>0</v>
      </c>
      <c r="BG115" s="212">
        <f>IF(N115="zákl. přenesená",J115,0)</f>
        <v>0</v>
      </c>
      <c r="BH115" s="212">
        <f>IF(N115="sníž. přenesená",J115,0)</f>
        <v>0</v>
      </c>
      <c r="BI115" s="212">
        <f>IF(N115="nulová",J115,0)</f>
        <v>0</v>
      </c>
      <c r="BJ115" s="18" t="s">
        <v>127</v>
      </c>
      <c r="BK115" s="212">
        <f>ROUND(I115*H115,2)</f>
        <v>0</v>
      </c>
      <c r="BL115" s="18" t="s">
        <v>126</v>
      </c>
      <c r="BM115" s="211" t="s">
        <v>161</v>
      </c>
    </row>
    <row r="116" s="2" customFormat="1">
      <c r="A116" s="39"/>
      <c r="B116" s="40"/>
      <c r="C116" s="41"/>
      <c r="D116" s="213" t="s">
        <v>129</v>
      </c>
      <c r="E116" s="41"/>
      <c r="F116" s="214" t="s">
        <v>162</v>
      </c>
      <c r="G116" s="41"/>
      <c r="H116" s="41"/>
      <c r="I116" s="215"/>
      <c r="J116" s="41"/>
      <c r="K116" s="41"/>
      <c r="L116" s="45"/>
      <c r="M116" s="216"/>
      <c r="N116" s="217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129</v>
      </c>
      <c r="AU116" s="18" t="s">
        <v>127</v>
      </c>
    </row>
    <row r="117" s="13" customFormat="1">
      <c r="A117" s="13"/>
      <c r="B117" s="218"/>
      <c r="C117" s="219"/>
      <c r="D117" s="220" t="s">
        <v>131</v>
      </c>
      <c r="E117" s="221" t="s">
        <v>19</v>
      </c>
      <c r="F117" s="222" t="s">
        <v>163</v>
      </c>
      <c r="G117" s="219"/>
      <c r="H117" s="223">
        <v>2.27</v>
      </c>
      <c r="I117" s="224"/>
      <c r="J117" s="219"/>
      <c r="K117" s="219"/>
      <c r="L117" s="225"/>
      <c r="M117" s="226"/>
      <c r="N117" s="227"/>
      <c r="O117" s="227"/>
      <c r="P117" s="227"/>
      <c r="Q117" s="227"/>
      <c r="R117" s="227"/>
      <c r="S117" s="227"/>
      <c r="T117" s="228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29" t="s">
        <v>131</v>
      </c>
      <c r="AU117" s="229" t="s">
        <v>127</v>
      </c>
      <c r="AV117" s="13" t="s">
        <v>127</v>
      </c>
      <c r="AW117" s="13" t="s">
        <v>33</v>
      </c>
      <c r="AX117" s="13" t="s">
        <v>71</v>
      </c>
      <c r="AY117" s="229" t="s">
        <v>120</v>
      </c>
    </row>
    <row r="118" s="13" customFormat="1">
      <c r="A118" s="13"/>
      <c r="B118" s="218"/>
      <c r="C118" s="219"/>
      <c r="D118" s="220" t="s">
        <v>131</v>
      </c>
      <c r="E118" s="221" t="s">
        <v>19</v>
      </c>
      <c r="F118" s="222" t="s">
        <v>164</v>
      </c>
      <c r="G118" s="219"/>
      <c r="H118" s="223">
        <v>2.7000000000000002</v>
      </c>
      <c r="I118" s="224"/>
      <c r="J118" s="219"/>
      <c r="K118" s="219"/>
      <c r="L118" s="225"/>
      <c r="M118" s="226"/>
      <c r="N118" s="227"/>
      <c r="O118" s="227"/>
      <c r="P118" s="227"/>
      <c r="Q118" s="227"/>
      <c r="R118" s="227"/>
      <c r="S118" s="227"/>
      <c r="T118" s="228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29" t="s">
        <v>131</v>
      </c>
      <c r="AU118" s="229" t="s">
        <v>127</v>
      </c>
      <c r="AV118" s="13" t="s">
        <v>127</v>
      </c>
      <c r="AW118" s="13" t="s">
        <v>33</v>
      </c>
      <c r="AX118" s="13" t="s">
        <v>71</v>
      </c>
      <c r="AY118" s="229" t="s">
        <v>120</v>
      </c>
    </row>
    <row r="119" s="14" customFormat="1">
      <c r="A119" s="14"/>
      <c r="B119" s="230"/>
      <c r="C119" s="231"/>
      <c r="D119" s="220" t="s">
        <v>131</v>
      </c>
      <c r="E119" s="232" t="s">
        <v>19</v>
      </c>
      <c r="F119" s="233" t="s">
        <v>139</v>
      </c>
      <c r="G119" s="231"/>
      <c r="H119" s="234">
        <v>4.9699999999999998</v>
      </c>
      <c r="I119" s="235"/>
      <c r="J119" s="231"/>
      <c r="K119" s="231"/>
      <c r="L119" s="236"/>
      <c r="M119" s="237"/>
      <c r="N119" s="238"/>
      <c r="O119" s="238"/>
      <c r="P119" s="238"/>
      <c r="Q119" s="238"/>
      <c r="R119" s="238"/>
      <c r="S119" s="238"/>
      <c r="T119" s="239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0" t="s">
        <v>131</v>
      </c>
      <c r="AU119" s="240" t="s">
        <v>127</v>
      </c>
      <c r="AV119" s="14" t="s">
        <v>126</v>
      </c>
      <c r="AW119" s="14" t="s">
        <v>33</v>
      </c>
      <c r="AX119" s="14" t="s">
        <v>76</v>
      </c>
      <c r="AY119" s="240" t="s">
        <v>120</v>
      </c>
    </row>
    <row r="120" s="2" customFormat="1" ht="44.25" customHeight="1">
      <c r="A120" s="39"/>
      <c r="B120" s="40"/>
      <c r="C120" s="199" t="s">
        <v>165</v>
      </c>
      <c r="D120" s="199" t="s">
        <v>122</v>
      </c>
      <c r="E120" s="200" t="s">
        <v>166</v>
      </c>
      <c r="F120" s="201" t="s">
        <v>167</v>
      </c>
      <c r="G120" s="202" t="s">
        <v>154</v>
      </c>
      <c r="H120" s="203">
        <v>22.015999999999998</v>
      </c>
      <c r="I120" s="204"/>
      <c r="J120" s="205">
        <f>ROUND(I120*H120,2)</f>
        <v>0</v>
      </c>
      <c r="K120" s="206"/>
      <c r="L120" s="45"/>
      <c r="M120" s="207" t="s">
        <v>19</v>
      </c>
      <c r="N120" s="208" t="s">
        <v>43</v>
      </c>
      <c r="O120" s="85"/>
      <c r="P120" s="209">
        <f>O120*H120</f>
        <v>0</v>
      </c>
      <c r="Q120" s="209">
        <v>0</v>
      </c>
      <c r="R120" s="209">
        <f>Q120*H120</f>
        <v>0</v>
      </c>
      <c r="S120" s="209">
        <v>0</v>
      </c>
      <c r="T120" s="210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1" t="s">
        <v>126</v>
      </c>
      <c r="AT120" s="211" t="s">
        <v>122</v>
      </c>
      <c r="AU120" s="211" t="s">
        <v>127</v>
      </c>
      <c r="AY120" s="18" t="s">
        <v>120</v>
      </c>
      <c r="BE120" s="212">
        <f>IF(N120="základní",J120,0)</f>
        <v>0</v>
      </c>
      <c r="BF120" s="212">
        <f>IF(N120="snížená",J120,0)</f>
        <v>0</v>
      </c>
      <c r="BG120" s="212">
        <f>IF(N120="zákl. přenesená",J120,0)</f>
        <v>0</v>
      </c>
      <c r="BH120" s="212">
        <f>IF(N120="sníž. přenesená",J120,0)</f>
        <v>0</v>
      </c>
      <c r="BI120" s="212">
        <f>IF(N120="nulová",J120,0)</f>
        <v>0</v>
      </c>
      <c r="BJ120" s="18" t="s">
        <v>127</v>
      </c>
      <c r="BK120" s="212">
        <f>ROUND(I120*H120,2)</f>
        <v>0</v>
      </c>
      <c r="BL120" s="18" t="s">
        <v>126</v>
      </c>
      <c r="BM120" s="211" t="s">
        <v>168</v>
      </c>
    </row>
    <row r="121" s="2" customFormat="1">
      <c r="A121" s="39"/>
      <c r="B121" s="40"/>
      <c r="C121" s="41"/>
      <c r="D121" s="213" t="s">
        <v>129</v>
      </c>
      <c r="E121" s="41"/>
      <c r="F121" s="214" t="s">
        <v>169</v>
      </c>
      <c r="G121" s="41"/>
      <c r="H121" s="41"/>
      <c r="I121" s="215"/>
      <c r="J121" s="41"/>
      <c r="K121" s="41"/>
      <c r="L121" s="45"/>
      <c r="M121" s="216"/>
      <c r="N121" s="217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129</v>
      </c>
      <c r="AU121" s="18" t="s">
        <v>127</v>
      </c>
    </row>
    <row r="122" s="13" customFormat="1">
      <c r="A122" s="13"/>
      <c r="B122" s="218"/>
      <c r="C122" s="219"/>
      <c r="D122" s="220" t="s">
        <v>131</v>
      </c>
      <c r="E122" s="221" t="s">
        <v>19</v>
      </c>
      <c r="F122" s="222" t="s">
        <v>170</v>
      </c>
      <c r="G122" s="219"/>
      <c r="H122" s="223">
        <v>20</v>
      </c>
      <c r="I122" s="224"/>
      <c r="J122" s="219"/>
      <c r="K122" s="219"/>
      <c r="L122" s="225"/>
      <c r="M122" s="226"/>
      <c r="N122" s="227"/>
      <c r="O122" s="227"/>
      <c r="P122" s="227"/>
      <c r="Q122" s="227"/>
      <c r="R122" s="227"/>
      <c r="S122" s="227"/>
      <c r="T122" s="228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29" t="s">
        <v>131</v>
      </c>
      <c r="AU122" s="229" t="s">
        <v>127</v>
      </c>
      <c r="AV122" s="13" t="s">
        <v>127</v>
      </c>
      <c r="AW122" s="13" t="s">
        <v>33</v>
      </c>
      <c r="AX122" s="13" t="s">
        <v>71</v>
      </c>
      <c r="AY122" s="229" t="s">
        <v>120</v>
      </c>
    </row>
    <row r="123" s="13" customFormat="1">
      <c r="A123" s="13"/>
      <c r="B123" s="218"/>
      <c r="C123" s="219"/>
      <c r="D123" s="220" t="s">
        <v>131</v>
      </c>
      <c r="E123" s="221" t="s">
        <v>19</v>
      </c>
      <c r="F123" s="222" t="s">
        <v>171</v>
      </c>
      <c r="G123" s="219"/>
      <c r="H123" s="223">
        <v>2.016</v>
      </c>
      <c r="I123" s="224"/>
      <c r="J123" s="219"/>
      <c r="K123" s="219"/>
      <c r="L123" s="225"/>
      <c r="M123" s="226"/>
      <c r="N123" s="227"/>
      <c r="O123" s="227"/>
      <c r="P123" s="227"/>
      <c r="Q123" s="227"/>
      <c r="R123" s="227"/>
      <c r="S123" s="227"/>
      <c r="T123" s="22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29" t="s">
        <v>131</v>
      </c>
      <c r="AU123" s="229" t="s">
        <v>127</v>
      </c>
      <c r="AV123" s="13" t="s">
        <v>127</v>
      </c>
      <c r="AW123" s="13" t="s">
        <v>33</v>
      </c>
      <c r="AX123" s="13" t="s">
        <v>71</v>
      </c>
      <c r="AY123" s="229" t="s">
        <v>120</v>
      </c>
    </row>
    <row r="124" s="14" customFormat="1">
      <c r="A124" s="14"/>
      <c r="B124" s="230"/>
      <c r="C124" s="231"/>
      <c r="D124" s="220" t="s">
        <v>131</v>
      </c>
      <c r="E124" s="232" t="s">
        <v>19</v>
      </c>
      <c r="F124" s="233" t="s">
        <v>139</v>
      </c>
      <c r="G124" s="231"/>
      <c r="H124" s="234">
        <v>22.015999999999998</v>
      </c>
      <c r="I124" s="235"/>
      <c r="J124" s="231"/>
      <c r="K124" s="231"/>
      <c r="L124" s="236"/>
      <c r="M124" s="237"/>
      <c r="N124" s="238"/>
      <c r="O124" s="238"/>
      <c r="P124" s="238"/>
      <c r="Q124" s="238"/>
      <c r="R124" s="238"/>
      <c r="S124" s="238"/>
      <c r="T124" s="239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0" t="s">
        <v>131</v>
      </c>
      <c r="AU124" s="240" t="s">
        <v>127</v>
      </c>
      <c r="AV124" s="14" t="s">
        <v>126</v>
      </c>
      <c r="AW124" s="14" t="s">
        <v>33</v>
      </c>
      <c r="AX124" s="14" t="s">
        <v>76</v>
      </c>
      <c r="AY124" s="240" t="s">
        <v>120</v>
      </c>
    </row>
    <row r="125" s="2" customFormat="1" ht="49.05" customHeight="1">
      <c r="A125" s="39"/>
      <c r="B125" s="40"/>
      <c r="C125" s="199" t="s">
        <v>172</v>
      </c>
      <c r="D125" s="199" t="s">
        <v>122</v>
      </c>
      <c r="E125" s="200" t="s">
        <v>173</v>
      </c>
      <c r="F125" s="201" t="s">
        <v>174</v>
      </c>
      <c r="G125" s="202" t="s">
        <v>154</v>
      </c>
      <c r="H125" s="203">
        <v>3.3149999999999999</v>
      </c>
      <c r="I125" s="204"/>
      <c r="J125" s="205">
        <f>ROUND(I125*H125,2)</f>
        <v>0</v>
      </c>
      <c r="K125" s="206"/>
      <c r="L125" s="45"/>
      <c r="M125" s="207" t="s">
        <v>19</v>
      </c>
      <c r="N125" s="208" t="s">
        <v>43</v>
      </c>
      <c r="O125" s="85"/>
      <c r="P125" s="209">
        <f>O125*H125</f>
        <v>0</v>
      </c>
      <c r="Q125" s="209">
        <v>0</v>
      </c>
      <c r="R125" s="209">
        <f>Q125*H125</f>
        <v>0</v>
      </c>
      <c r="S125" s="209">
        <v>0</v>
      </c>
      <c r="T125" s="21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1" t="s">
        <v>126</v>
      </c>
      <c r="AT125" s="211" t="s">
        <v>122</v>
      </c>
      <c r="AU125" s="211" t="s">
        <v>127</v>
      </c>
      <c r="AY125" s="18" t="s">
        <v>120</v>
      </c>
      <c r="BE125" s="212">
        <f>IF(N125="základní",J125,0)</f>
        <v>0</v>
      </c>
      <c r="BF125" s="212">
        <f>IF(N125="snížená",J125,0)</f>
        <v>0</v>
      </c>
      <c r="BG125" s="212">
        <f>IF(N125="zákl. přenesená",J125,0)</f>
        <v>0</v>
      </c>
      <c r="BH125" s="212">
        <f>IF(N125="sníž. přenesená",J125,0)</f>
        <v>0</v>
      </c>
      <c r="BI125" s="212">
        <f>IF(N125="nulová",J125,0)</f>
        <v>0</v>
      </c>
      <c r="BJ125" s="18" t="s">
        <v>127</v>
      </c>
      <c r="BK125" s="212">
        <f>ROUND(I125*H125,2)</f>
        <v>0</v>
      </c>
      <c r="BL125" s="18" t="s">
        <v>126</v>
      </c>
      <c r="BM125" s="211" t="s">
        <v>175</v>
      </c>
    </row>
    <row r="126" s="2" customFormat="1">
      <c r="A126" s="39"/>
      <c r="B126" s="40"/>
      <c r="C126" s="41"/>
      <c r="D126" s="213" t="s">
        <v>129</v>
      </c>
      <c r="E126" s="41"/>
      <c r="F126" s="214" t="s">
        <v>176</v>
      </c>
      <c r="G126" s="41"/>
      <c r="H126" s="41"/>
      <c r="I126" s="215"/>
      <c r="J126" s="41"/>
      <c r="K126" s="41"/>
      <c r="L126" s="45"/>
      <c r="M126" s="216"/>
      <c r="N126" s="217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129</v>
      </c>
      <c r="AU126" s="18" t="s">
        <v>127</v>
      </c>
    </row>
    <row r="127" s="13" customFormat="1">
      <c r="A127" s="13"/>
      <c r="B127" s="218"/>
      <c r="C127" s="219"/>
      <c r="D127" s="220" t="s">
        <v>131</v>
      </c>
      <c r="E127" s="221" t="s">
        <v>19</v>
      </c>
      <c r="F127" s="222" t="s">
        <v>177</v>
      </c>
      <c r="G127" s="219"/>
      <c r="H127" s="223">
        <v>3.3149999999999999</v>
      </c>
      <c r="I127" s="224"/>
      <c r="J127" s="219"/>
      <c r="K127" s="219"/>
      <c r="L127" s="225"/>
      <c r="M127" s="226"/>
      <c r="N127" s="227"/>
      <c r="O127" s="227"/>
      <c r="P127" s="227"/>
      <c r="Q127" s="227"/>
      <c r="R127" s="227"/>
      <c r="S127" s="227"/>
      <c r="T127" s="22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29" t="s">
        <v>131</v>
      </c>
      <c r="AU127" s="229" t="s">
        <v>127</v>
      </c>
      <c r="AV127" s="13" t="s">
        <v>127</v>
      </c>
      <c r="AW127" s="13" t="s">
        <v>33</v>
      </c>
      <c r="AX127" s="13" t="s">
        <v>71</v>
      </c>
      <c r="AY127" s="229" t="s">
        <v>120</v>
      </c>
    </row>
    <row r="128" s="14" customFormat="1">
      <c r="A128" s="14"/>
      <c r="B128" s="230"/>
      <c r="C128" s="231"/>
      <c r="D128" s="220" t="s">
        <v>131</v>
      </c>
      <c r="E128" s="232" t="s">
        <v>19</v>
      </c>
      <c r="F128" s="233" t="s">
        <v>139</v>
      </c>
      <c r="G128" s="231"/>
      <c r="H128" s="234">
        <v>3.3149999999999999</v>
      </c>
      <c r="I128" s="235"/>
      <c r="J128" s="231"/>
      <c r="K128" s="231"/>
      <c r="L128" s="236"/>
      <c r="M128" s="237"/>
      <c r="N128" s="238"/>
      <c r="O128" s="238"/>
      <c r="P128" s="238"/>
      <c r="Q128" s="238"/>
      <c r="R128" s="238"/>
      <c r="S128" s="238"/>
      <c r="T128" s="239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0" t="s">
        <v>131</v>
      </c>
      <c r="AU128" s="240" t="s">
        <v>127</v>
      </c>
      <c r="AV128" s="14" t="s">
        <v>126</v>
      </c>
      <c r="AW128" s="14" t="s">
        <v>33</v>
      </c>
      <c r="AX128" s="14" t="s">
        <v>76</v>
      </c>
      <c r="AY128" s="240" t="s">
        <v>120</v>
      </c>
    </row>
    <row r="129" s="2" customFormat="1" ht="44.25" customHeight="1">
      <c r="A129" s="39"/>
      <c r="B129" s="40"/>
      <c r="C129" s="199" t="s">
        <v>178</v>
      </c>
      <c r="D129" s="199" t="s">
        <v>122</v>
      </c>
      <c r="E129" s="200" t="s">
        <v>179</v>
      </c>
      <c r="F129" s="201" t="s">
        <v>180</v>
      </c>
      <c r="G129" s="202" t="s">
        <v>154</v>
      </c>
      <c r="H129" s="203">
        <v>31.463999999999999</v>
      </c>
      <c r="I129" s="204"/>
      <c r="J129" s="205">
        <f>ROUND(I129*H129,2)</f>
        <v>0</v>
      </c>
      <c r="K129" s="206"/>
      <c r="L129" s="45"/>
      <c r="M129" s="207" t="s">
        <v>19</v>
      </c>
      <c r="N129" s="208" t="s">
        <v>43</v>
      </c>
      <c r="O129" s="85"/>
      <c r="P129" s="209">
        <f>O129*H129</f>
        <v>0</v>
      </c>
      <c r="Q129" s="209">
        <v>0</v>
      </c>
      <c r="R129" s="209">
        <f>Q129*H129</f>
        <v>0</v>
      </c>
      <c r="S129" s="209">
        <v>0</v>
      </c>
      <c r="T129" s="21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1" t="s">
        <v>126</v>
      </c>
      <c r="AT129" s="211" t="s">
        <v>122</v>
      </c>
      <c r="AU129" s="211" t="s">
        <v>127</v>
      </c>
      <c r="AY129" s="18" t="s">
        <v>120</v>
      </c>
      <c r="BE129" s="212">
        <f>IF(N129="základní",J129,0)</f>
        <v>0</v>
      </c>
      <c r="BF129" s="212">
        <f>IF(N129="snížená",J129,0)</f>
        <v>0</v>
      </c>
      <c r="BG129" s="212">
        <f>IF(N129="zákl. přenesená",J129,0)</f>
        <v>0</v>
      </c>
      <c r="BH129" s="212">
        <f>IF(N129="sníž. přenesená",J129,0)</f>
        <v>0</v>
      </c>
      <c r="BI129" s="212">
        <f>IF(N129="nulová",J129,0)</f>
        <v>0</v>
      </c>
      <c r="BJ129" s="18" t="s">
        <v>127</v>
      </c>
      <c r="BK129" s="212">
        <f>ROUND(I129*H129,2)</f>
        <v>0</v>
      </c>
      <c r="BL129" s="18" t="s">
        <v>126</v>
      </c>
      <c r="BM129" s="211" t="s">
        <v>181</v>
      </c>
    </row>
    <row r="130" s="2" customFormat="1">
      <c r="A130" s="39"/>
      <c r="B130" s="40"/>
      <c r="C130" s="41"/>
      <c r="D130" s="213" t="s">
        <v>129</v>
      </c>
      <c r="E130" s="41"/>
      <c r="F130" s="214" t="s">
        <v>182</v>
      </c>
      <c r="G130" s="41"/>
      <c r="H130" s="41"/>
      <c r="I130" s="215"/>
      <c r="J130" s="41"/>
      <c r="K130" s="41"/>
      <c r="L130" s="45"/>
      <c r="M130" s="216"/>
      <c r="N130" s="217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129</v>
      </c>
      <c r="AU130" s="18" t="s">
        <v>127</v>
      </c>
    </row>
    <row r="131" s="13" customFormat="1">
      <c r="A131" s="13"/>
      <c r="B131" s="218"/>
      <c r="C131" s="219"/>
      <c r="D131" s="220" t="s">
        <v>131</v>
      </c>
      <c r="E131" s="221" t="s">
        <v>19</v>
      </c>
      <c r="F131" s="222" t="s">
        <v>183</v>
      </c>
      <c r="G131" s="219"/>
      <c r="H131" s="223">
        <v>28.224</v>
      </c>
      <c r="I131" s="224"/>
      <c r="J131" s="219"/>
      <c r="K131" s="219"/>
      <c r="L131" s="225"/>
      <c r="M131" s="226"/>
      <c r="N131" s="227"/>
      <c r="O131" s="227"/>
      <c r="P131" s="227"/>
      <c r="Q131" s="227"/>
      <c r="R131" s="227"/>
      <c r="S131" s="227"/>
      <c r="T131" s="22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29" t="s">
        <v>131</v>
      </c>
      <c r="AU131" s="229" t="s">
        <v>127</v>
      </c>
      <c r="AV131" s="13" t="s">
        <v>127</v>
      </c>
      <c r="AW131" s="13" t="s">
        <v>33</v>
      </c>
      <c r="AX131" s="13" t="s">
        <v>71</v>
      </c>
      <c r="AY131" s="229" t="s">
        <v>120</v>
      </c>
    </row>
    <row r="132" s="13" customFormat="1">
      <c r="A132" s="13"/>
      <c r="B132" s="218"/>
      <c r="C132" s="219"/>
      <c r="D132" s="220" t="s">
        <v>131</v>
      </c>
      <c r="E132" s="221" t="s">
        <v>19</v>
      </c>
      <c r="F132" s="222" t="s">
        <v>184</v>
      </c>
      <c r="G132" s="219"/>
      <c r="H132" s="223">
        <v>3.2400000000000002</v>
      </c>
      <c r="I132" s="224"/>
      <c r="J132" s="219"/>
      <c r="K132" s="219"/>
      <c r="L132" s="225"/>
      <c r="M132" s="226"/>
      <c r="N132" s="227"/>
      <c r="O132" s="227"/>
      <c r="P132" s="227"/>
      <c r="Q132" s="227"/>
      <c r="R132" s="227"/>
      <c r="S132" s="227"/>
      <c r="T132" s="22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29" t="s">
        <v>131</v>
      </c>
      <c r="AU132" s="229" t="s">
        <v>127</v>
      </c>
      <c r="AV132" s="13" t="s">
        <v>127</v>
      </c>
      <c r="AW132" s="13" t="s">
        <v>33</v>
      </c>
      <c r="AX132" s="13" t="s">
        <v>71</v>
      </c>
      <c r="AY132" s="229" t="s">
        <v>120</v>
      </c>
    </row>
    <row r="133" s="14" customFormat="1">
      <c r="A133" s="14"/>
      <c r="B133" s="230"/>
      <c r="C133" s="231"/>
      <c r="D133" s="220" t="s">
        <v>131</v>
      </c>
      <c r="E133" s="232" t="s">
        <v>19</v>
      </c>
      <c r="F133" s="233" t="s">
        <v>139</v>
      </c>
      <c r="G133" s="231"/>
      <c r="H133" s="234">
        <v>31.463999999999999</v>
      </c>
      <c r="I133" s="235"/>
      <c r="J133" s="231"/>
      <c r="K133" s="231"/>
      <c r="L133" s="236"/>
      <c r="M133" s="237"/>
      <c r="N133" s="238"/>
      <c r="O133" s="238"/>
      <c r="P133" s="238"/>
      <c r="Q133" s="238"/>
      <c r="R133" s="238"/>
      <c r="S133" s="238"/>
      <c r="T133" s="23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0" t="s">
        <v>131</v>
      </c>
      <c r="AU133" s="240" t="s">
        <v>127</v>
      </c>
      <c r="AV133" s="14" t="s">
        <v>126</v>
      </c>
      <c r="AW133" s="14" t="s">
        <v>33</v>
      </c>
      <c r="AX133" s="14" t="s">
        <v>76</v>
      </c>
      <c r="AY133" s="240" t="s">
        <v>120</v>
      </c>
    </row>
    <row r="134" s="2" customFormat="1" ht="62.7" customHeight="1">
      <c r="A134" s="39"/>
      <c r="B134" s="40"/>
      <c r="C134" s="199" t="s">
        <v>185</v>
      </c>
      <c r="D134" s="199" t="s">
        <v>122</v>
      </c>
      <c r="E134" s="200" t="s">
        <v>186</v>
      </c>
      <c r="F134" s="201" t="s">
        <v>187</v>
      </c>
      <c r="G134" s="202" t="s">
        <v>154</v>
      </c>
      <c r="H134" s="203">
        <v>70.165000000000006</v>
      </c>
      <c r="I134" s="204"/>
      <c r="J134" s="205">
        <f>ROUND(I134*H134,2)</f>
        <v>0</v>
      </c>
      <c r="K134" s="206"/>
      <c r="L134" s="45"/>
      <c r="M134" s="207" t="s">
        <v>19</v>
      </c>
      <c r="N134" s="208" t="s">
        <v>43</v>
      </c>
      <c r="O134" s="85"/>
      <c r="P134" s="209">
        <f>O134*H134</f>
        <v>0</v>
      </c>
      <c r="Q134" s="209">
        <v>0</v>
      </c>
      <c r="R134" s="209">
        <f>Q134*H134</f>
        <v>0</v>
      </c>
      <c r="S134" s="209">
        <v>0</v>
      </c>
      <c r="T134" s="21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1" t="s">
        <v>126</v>
      </c>
      <c r="AT134" s="211" t="s">
        <v>122</v>
      </c>
      <c r="AU134" s="211" t="s">
        <v>127</v>
      </c>
      <c r="AY134" s="18" t="s">
        <v>120</v>
      </c>
      <c r="BE134" s="212">
        <f>IF(N134="základní",J134,0)</f>
        <v>0</v>
      </c>
      <c r="BF134" s="212">
        <f>IF(N134="snížená",J134,0)</f>
        <v>0</v>
      </c>
      <c r="BG134" s="212">
        <f>IF(N134="zákl. přenesená",J134,0)</f>
        <v>0</v>
      </c>
      <c r="BH134" s="212">
        <f>IF(N134="sníž. přenesená",J134,0)</f>
        <v>0</v>
      </c>
      <c r="BI134" s="212">
        <f>IF(N134="nulová",J134,0)</f>
        <v>0</v>
      </c>
      <c r="BJ134" s="18" t="s">
        <v>127</v>
      </c>
      <c r="BK134" s="212">
        <f>ROUND(I134*H134,2)</f>
        <v>0</v>
      </c>
      <c r="BL134" s="18" t="s">
        <v>126</v>
      </c>
      <c r="BM134" s="211" t="s">
        <v>188</v>
      </c>
    </row>
    <row r="135" s="2" customFormat="1">
      <c r="A135" s="39"/>
      <c r="B135" s="40"/>
      <c r="C135" s="41"/>
      <c r="D135" s="213" t="s">
        <v>129</v>
      </c>
      <c r="E135" s="41"/>
      <c r="F135" s="214" t="s">
        <v>189</v>
      </c>
      <c r="G135" s="41"/>
      <c r="H135" s="41"/>
      <c r="I135" s="215"/>
      <c r="J135" s="41"/>
      <c r="K135" s="41"/>
      <c r="L135" s="45"/>
      <c r="M135" s="216"/>
      <c r="N135" s="217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129</v>
      </c>
      <c r="AU135" s="18" t="s">
        <v>127</v>
      </c>
    </row>
    <row r="136" s="13" customFormat="1">
      <c r="A136" s="13"/>
      <c r="B136" s="218"/>
      <c r="C136" s="219"/>
      <c r="D136" s="220" t="s">
        <v>131</v>
      </c>
      <c r="E136" s="221" t="s">
        <v>19</v>
      </c>
      <c r="F136" s="222" t="s">
        <v>190</v>
      </c>
      <c r="G136" s="219"/>
      <c r="H136" s="223">
        <v>70.165000000000006</v>
      </c>
      <c r="I136" s="224"/>
      <c r="J136" s="219"/>
      <c r="K136" s="219"/>
      <c r="L136" s="225"/>
      <c r="M136" s="226"/>
      <c r="N136" s="227"/>
      <c r="O136" s="227"/>
      <c r="P136" s="227"/>
      <c r="Q136" s="227"/>
      <c r="R136" s="227"/>
      <c r="S136" s="227"/>
      <c r="T136" s="22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29" t="s">
        <v>131</v>
      </c>
      <c r="AU136" s="229" t="s">
        <v>127</v>
      </c>
      <c r="AV136" s="13" t="s">
        <v>127</v>
      </c>
      <c r="AW136" s="13" t="s">
        <v>33</v>
      </c>
      <c r="AX136" s="13" t="s">
        <v>76</v>
      </c>
      <c r="AY136" s="229" t="s">
        <v>120</v>
      </c>
    </row>
    <row r="137" s="2" customFormat="1" ht="62.7" customHeight="1">
      <c r="A137" s="39"/>
      <c r="B137" s="40"/>
      <c r="C137" s="199" t="s">
        <v>191</v>
      </c>
      <c r="D137" s="199" t="s">
        <v>122</v>
      </c>
      <c r="E137" s="200" t="s">
        <v>192</v>
      </c>
      <c r="F137" s="201" t="s">
        <v>193</v>
      </c>
      <c r="G137" s="202" t="s">
        <v>154</v>
      </c>
      <c r="H137" s="203">
        <v>24.789000000000001</v>
      </c>
      <c r="I137" s="204"/>
      <c r="J137" s="205">
        <f>ROUND(I137*H137,2)</f>
        <v>0</v>
      </c>
      <c r="K137" s="206"/>
      <c r="L137" s="45"/>
      <c r="M137" s="207" t="s">
        <v>19</v>
      </c>
      <c r="N137" s="208" t="s">
        <v>43</v>
      </c>
      <c r="O137" s="85"/>
      <c r="P137" s="209">
        <f>O137*H137</f>
        <v>0</v>
      </c>
      <c r="Q137" s="209">
        <v>0</v>
      </c>
      <c r="R137" s="209">
        <f>Q137*H137</f>
        <v>0</v>
      </c>
      <c r="S137" s="209">
        <v>0</v>
      </c>
      <c r="T137" s="21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1" t="s">
        <v>126</v>
      </c>
      <c r="AT137" s="211" t="s">
        <v>122</v>
      </c>
      <c r="AU137" s="211" t="s">
        <v>127</v>
      </c>
      <c r="AY137" s="18" t="s">
        <v>120</v>
      </c>
      <c r="BE137" s="212">
        <f>IF(N137="základní",J137,0)</f>
        <v>0</v>
      </c>
      <c r="BF137" s="212">
        <f>IF(N137="snížená",J137,0)</f>
        <v>0</v>
      </c>
      <c r="BG137" s="212">
        <f>IF(N137="zákl. přenesená",J137,0)</f>
        <v>0</v>
      </c>
      <c r="BH137" s="212">
        <f>IF(N137="sníž. přenesená",J137,0)</f>
        <v>0</v>
      </c>
      <c r="BI137" s="212">
        <f>IF(N137="nulová",J137,0)</f>
        <v>0</v>
      </c>
      <c r="BJ137" s="18" t="s">
        <v>127</v>
      </c>
      <c r="BK137" s="212">
        <f>ROUND(I137*H137,2)</f>
        <v>0</v>
      </c>
      <c r="BL137" s="18" t="s">
        <v>126</v>
      </c>
      <c r="BM137" s="211" t="s">
        <v>194</v>
      </c>
    </row>
    <row r="138" s="2" customFormat="1">
      <c r="A138" s="39"/>
      <c r="B138" s="40"/>
      <c r="C138" s="41"/>
      <c r="D138" s="213" t="s">
        <v>129</v>
      </c>
      <c r="E138" s="41"/>
      <c r="F138" s="214" t="s">
        <v>195</v>
      </c>
      <c r="G138" s="41"/>
      <c r="H138" s="41"/>
      <c r="I138" s="215"/>
      <c r="J138" s="41"/>
      <c r="K138" s="41"/>
      <c r="L138" s="45"/>
      <c r="M138" s="216"/>
      <c r="N138" s="217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129</v>
      </c>
      <c r="AU138" s="18" t="s">
        <v>127</v>
      </c>
    </row>
    <row r="139" s="13" customFormat="1">
      <c r="A139" s="13"/>
      <c r="B139" s="218"/>
      <c r="C139" s="219"/>
      <c r="D139" s="220" t="s">
        <v>131</v>
      </c>
      <c r="E139" s="221" t="s">
        <v>19</v>
      </c>
      <c r="F139" s="222" t="s">
        <v>196</v>
      </c>
      <c r="G139" s="219"/>
      <c r="H139" s="223">
        <v>70.165000000000006</v>
      </c>
      <c r="I139" s="224"/>
      <c r="J139" s="219"/>
      <c r="K139" s="219"/>
      <c r="L139" s="225"/>
      <c r="M139" s="226"/>
      <c r="N139" s="227"/>
      <c r="O139" s="227"/>
      <c r="P139" s="227"/>
      <c r="Q139" s="227"/>
      <c r="R139" s="227"/>
      <c r="S139" s="227"/>
      <c r="T139" s="22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29" t="s">
        <v>131</v>
      </c>
      <c r="AU139" s="229" t="s">
        <v>127</v>
      </c>
      <c r="AV139" s="13" t="s">
        <v>127</v>
      </c>
      <c r="AW139" s="13" t="s">
        <v>33</v>
      </c>
      <c r="AX139" s="13" t="s">
        <v>71</v>
      </c>
      <c r="AY139" s="229" t="s">
        <v>120</v>
      </c>
    </row>
    <row r="140" s="13" customFormat="1">
      <c r="A140" s="13"/>
      <c r="B140" s="218"/>
      <c r="C140" s="219"/>
      <c r="D140" s="220" t="s">
        <v>131</v>
      </c>
      <c r="E140" s="221" t="s">
        <v>19</v>
      </c>
      <c r="F140" s="222" t="s">
        <v>197</v>
      </c>
      <c r="G140" s="219"/>
      <c r="H140" s="223">
        <v>-32.875999999999998</v>
      </c>
      <c r="I140" s="224"/>
      <c r="J140" s="219"/>
      <c r="K140" s="219"/>
      <c r="L140" s="225"/>
      <c r="M140" s="226"/>
      <c r="N140" s="227"/>
      <c r="O140" s="227"/>
      <c r="P140" s="227"/>
      <c r="Q140" s="227"/>
      <c r="R140" s="227"/>
      <c r="S140" s="227"/>
      <c r="T140" s="22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29" t="s">
        <v>131</v>
      </c>
      <c r="AU140" s="229" t="s">
        <v>127</v>
      </c>
      <c r="AV140" s="13" t="s">
        <v>127</v>
      </c>
      <c r="AW140" s="13" t="s">
        <v>33</v>
      </c>
      <c r="AX140" s="13" t="s">
        <v>71</v>
      </c>
      <c r="AY140" s="229" t="s">
        <v>120</v>
      </c>
    </row>
    <row r="141" s="13" customFormat="1">
      <c r="A141" s="13"/>
      <c r="B141" s="218"/>
      <c r="C141" s="219"/>
      <c r="D141" s="220" t="s">
        <v>131</v>
      </c>
      <c r="E141" s="221" t="s">
        <v>19</v>
      </c>
      <c r="F141" s="222" t="s">
        <v>198</v>
      </c>
      <c r="G141" s="219"/>
      <c r="H141" s="223">
        <v>-12.5</v>
      </c>
      <c r="I141" s="224"/>
      <c r="J141" s="219"/>
      <c r="K141" s="219"/>
      <c r="L141" s="225"/>
      <c r="M141" s="226"/>
      <c r="N141" s="227"/>
      <c r="O141" s="227"/>
      <c r="P141" s="227"/>
      <c r="Q141" s="227"/>
      <c r="R141" s="227"/>
      <c r="S141" s="227"/>
      <c r="T141" s="22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29" t="s">
        <v>131</v>
      </c>
      <c r="AU141" s="229" t="s">
        <v>127</v>
      </c>
      <c r="AV141" s="13" t="s">
        <v>127</v>
      </c>
      <c r="AW141" s="13" t="s">
        <v>33</v>
      </c>
      <c r="AX141" s="13" t="s">
        <v>71</v>
      </c>
      <c r="AY141" s="229" t="s">
        <v>120</v>
      </c>
    </row>
    <row r="142" s="14" customFormat="1">
      <c r="A142" s="14"/>
      <c r="B142" s="230"/>
      <c r="C142" s="231"/>
      <c r="D142" s="220" t="s">
        <v>131</v>
      </c>
      <c r="E142" s="232" t="s">
        <v>19</v>
      </c>
      <c r="F142" s="233" t="s">
        <v>139</v>
      </c>
      <c r="G142" s="231"/>
      <c r="H142" s="234">
        <v>24.789000000000001</v>
      </c>
      <c r="I142" s="235"/>
      <c r="J142" s="231"/>
      <c r="K142" s="231"/>
      <c r="L142" s="236"/>
      <c r="M142" s="237"/>
      <c r="N142" s="238"/>
      <c r="O142" s="238"/>
      <c r="P142" s="238"/>
      <c r="Q142" s="238"/>
      <c r="R142" s="238"/>
      <c r="S142" s="238"/>
      <c r="T142" s="23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0" t="s">
        <v>131</v>
      </c>
      <c r="AU142" s="240" t="s">
        <v>127</v>
      </c>
      <c r="AV142" s="14" t="s">
        <v>126</v>
      </c>
      <c r="AW142" s="14" t="s">
        <v>33</v>
      </c>
      <c r="AX142" s="14" t="s">
        <v>76</v>
      </c>
      <c r="AY142" s="240" t="s">
        <v>120</v>
      </c>
    </row>
    <row r="143" s="2" customFormat="1" ht="66.75" customHeight="1">
      <c r="A143" s="39"/>
      <c r="B143" s="40"/>
      <c r="C143" s="199" t="s">
        <v>199</v>
      </c>
      <c r="D143" s="199" t="s">
        <v>122</v>
      </c>
      <c r="E143" s="200" t="s">
        <v>200</v>
      </c>
      <c r="F143" s="201" t="s">
        <v>201</v>
      </c>
      <c r="G143" s="202" t="s">
        <v>154</v>
      </c>
      <c r="H143" s="203">
        <v>123.94499999999999</v>
      </c>
      <c r="I143" s="204"/>
      <c r="J143" s="205">
        <f>ROUND(I143*H143,2)</f>
        <v>0</v>
      </c>
      <c r="K143" s="206"/>
      <c r="L143" s="45"/>
      <c r="M143" s="207" t="s">
        <v>19</v>
      </c>
      <c r="N143" s="208" t="s">
        <v>43</v>
      </c>
      <c r="O143" s="85"/>
      <c r="P143" s="209">
        <f>O143*H143</f>
        <v>0</v>
      </c>
      <c r="Q143" s="209">
        <v>0</v>
      </c>
      <c r="R143" s="209">
        <f>Q143*H143</f>
        <v>0</v>
      </c>
      <c r="S143" s="209">
        <v>0</v>
      </c>
      <c r="T143" s="21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1" t="s">
        <v>126</v>
      </c>
      <c r="AT143" s="211" t="s">
        <v>122</v>
      </c>
      <c r="AU143" s="211" t="s">
        <v>127</v>
      </c>
      <c r="AY143" s="18" t="s">
        <v>120</v>
      </c>
      <c r="BE143" s="212">
        <f>IF(N143="základní",J143,0)</f>
        <v>0</v>
      </c>
      <c r="BF143" s="212">
        <f>IF(N143="snížená",J143,0)</f>
        <v>0</v>
      </c>
      <c r="BG143" s="212">
        <f>IF(N143="zákl. přenesená",J143,0)</f>
        <v>0</v>
      </c>
      <c r="BH143" s="212">
        <f>IF(N143="sníž. přenesená",J143,0)</f>
        <v>0</v>
      </c>
      <c r="BI143" s="212">
        <f>IF(N143="nulová",J143,0)</f>
        <v>0</v>
      </c>
      <c r="BJ143" s="18" t="s">
        <v>127</v>
      </c>
      <c r="BK143" s="212">
        <f>ROUND(I143*H143,2)</f>
        <v>0</v>
      </c>
      <c r="BL143" s="18" t="s">
        <v>126</v>
      </c>
      <c r="BM143" s="211" t="s">
        <v>202</v>
      </c>
    </row>
    <row r="144" s="2" customFormat="1">
      <c r="A144" s="39"/>
      <c r="B144" s="40"/>
      <c r="C144" s="41"/>
      <c r="D144" s="213" t="s">
        <v>129</v>
      </c>
      <c r="E144" s="41"/>
      <c r="F144" s="214" t="s">
        <v>203</v>
      </c>
      <c r="G144" s="41"/>
      <c r="H144" s="41"/>
      <c r="I144" s="215"/>
      <c r="J144" s="41"/>
      <c r="K144" s="41"/>
      <c r="L144" s="45"/>
      <c r="M144" s="216"/>
      <c r="N144" s="217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129</v>
      </c>
      <c r="AU144" s="18" t="s">
        <v>127</v>
      </c>
    </row>
    <row r="145" s="13" customFormat="1">
      <c r="A145" s="13"/>
      <c r="B145" s="218"/>
      <c r="C145" s="219"/>
      <c r="D145" s="220" t="s">
        <v>131</v>
      </c>
      <c r="E145" s="221" t="s">
        <v>19</v>
      </c>
      <c r="F145" s="222" t="s">
        <v>204</v>
      </c>
      <c r="G145" s="219"/>
      <c r="H145" s="223">
        <v>123.94499999999999</v>
      </c>
      <c r="I145" s="224"/>
      <c r="J145" s="219"/>
      <c r="K145" s="219"/>
      <c r="L145" s="225"/>
      <c r="M145" s="226"/>
      <c r="N145" s="227"/>
      <c r="O145" s="227"/>
      <c r="P145" s="227"/>
      <c r="Q145" s="227"/>
      <c r="R145" s="227"/>
      <c r="S145" s="227"/>
      <c r="T145" s="22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29" t="s">
        <v>131</v>
      </c>
      <c r="AU145" s="229" t="s">
        <v>127</v>
      </c>
      <c r="AV145" s="13" t="s">
        <v>127</v>
      </c>
      <c r="AW145" s="13" t="s">
        <v>33</v>
      </c>
      <c r="AX145" s="13" t="s">
        <v>76</v>
      </c>
      <c r="AY145" s="229" t="s">
        <v>120</v>
      </c>
    </row>
    <row r="146" s="2" customFormat="1" ht="44.25" customHeight="1">
      <c r="A146" s="39"/>
      <c r="B146" s="40"/>
      <c r="C146" s="199" t="s">
        <v>205</v>
      </c>
      <c r="D146" s="199" t="s">
        <v>122</v>
      </c>
      <c r="E146" s="200" t="s">
        <v>206</v>
      </c>
      <c r="F146" s="201" t="s">
        <v>207</v>
      </c>
      <c r="G146" s="202" t="s">
        <v>208</v>
      </c>
      <c r="H146" s="203">
        <v>42.140999999999998</v>
      </c>
      <c r="I146" s="204"/>
      <c r="J146" s="205">
        <f>ROUND(I146*H146,2)</f>
        <v>0</v>
      </c>
      <c r="K146" s="206"/>
      <c r="L146" s="45"/>
      <c r="M146" s="207" t="s">
        <v>19</v>
      </c>
      <c r="N146" s="208" t="s">
        <v>43</v>
      </c>
      <c r="O146" s="85"/>
      <c r="P146" s="209">
        <f>O146*H146</f>
        <v>0</v>
      </c>
      <c r="Q146" s="209">
        <v>0</v>
      </c>
      <c r="R146" s="209">
        <f>Q146*H146</f>
        <v>0</v>
      </c>
      <c r="S146" s="209">
        <v>0</v>
      </c>
      <c r="T146" s="21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1" t="s">
        <v>126</v>
      </c>
      <c r="AT146" s="211" t="s">
        <v>122</v>
      </c>
      <c r="AU146" s="211" t="s">
        <v>127</v>
      </c>
      <c r="AY146" s="18" t="s">
        <v>120</v>
      </c>
      <c r="BE146" s="212">
        <f>IF(N146="základní",J146,0)</f>
        <v>0</v>
      </c>
      <c r="BF146" s="212">
        <f>IF(N146="snížená",J146,0)</f>
        <v>0</v>
      </c>
      <c r="BG146" s="212">
        <f>IF(N146="zákl. přenesená",J146,0)</f>
        <v>0</v>
      </c>
      <c r="BH146" s="212">
        <f>IF(N146="sníž. přenesená",J146,0)</f>
        <v>0</v>
      </c>
      <c r="BI146" s="212">
        <f>IF(N146="nulová",J146,0)</f>
        <v>0</v>
      </c>
      <c r="BJ146" s="18" t="s">
        <v>127</v>
      </c>
      <c r="BK146" s="212">
        <f>ROUND(I146*H146,2)</f>
        <v>0</v>
      </c>
      <c r="BL146" s="18" t="s">
        <v>126</v>
      </c>
      <c r="BM146" s="211" t="s">
        <v>209</v>
      </c>
    </row>
    <row r="147" s="2" customFormat="1">
      <c r="A147" s="39"/>
      <c r="B147" s="40"/>
      <c r="C147" s="41"/>
      <c r="D147" s="213" t="s">
        <v>129</v>
      </c>
      <c r="E147" s="41"/>
      <c r="F147" s="214" t="s">
        <v>210</v>
      </c>
      <c r="G147" s="41"/>
      <c r="H147" s="41"/>
      <c r="I147" s="215"/>
      <c r="J147" s="41"/>
      <c r="K147" s="41"/>
      <c r="L147" s="45"/>
      <c r="M147" s="216"/>
      <c r="N147" s="217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129</v>
      </c>
      <c r="AU147" s="18" t="s">
        <v>127</v>
      </c>
    </row>
    <row r="148" s="13" customFormat="1">
      <c r="A148" s="13"/>
      <c r="B148" s="218"/>
      <c r="C148" s="219"/>
      <c r="D148" s="220" t="s">
        <v>131</v>
      </c>
      <c r="E148" s="221" t="s">
        <v>19</v>
      </c>
      <c r="F148" s="222" t="s">
        <v>211</v>
      </c>
      <c r="G148" s="219"/>
      <c r="H148" s="223">
        <v>42.140999999999998</v>
      </c>
      <c r="I148" s="224"/>
      <c r="J148" s="219"/>
      <c r="K148" s="219"/>
      <c r="L148" s="225"/>
      <c r="M148" s="226"/>
      <c r="N148" s="227"/>
      <c r="O148" s="227"/>
      <c r="P148" s="227"/>
      <c r="Q148" s="227"/>
      <c r="R148" s="227"/>
      <c r="S148" s="227"/>
      <c r="T148" s="22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29" t="s">
        <v>131</v>
      </c>
      <c r="AU148" s="229" t="s">
        <v>127</v>
      </c>
      <c r="AV148" s="13" t="s">
        <v>127</v>
      </c>
      <c r="AW148" s="13" t="s">
        <v>33</v>
      </c>
      <c r="AX148" s="13" t="s">
        <v>76</v>
      </c>
      <c r="AY148" s="229" t="s">
        <v>120</v>
      </c>
    </row>
    <row r="149" s="2" customFormat="1" ht="44.25" customHeight="1">
      <c r="A149" s="39"/>
      <c r="B149" s="40"/>
      <c r="C149" s="199" t="s">
        <v>212</v>
      </c>
      <c r="D149" s="199" t="s">
        <v>122</v>
      </c>
      <c r="E149" s="200" t="s">
        <v>213</v>
      </c>
      <c r="F149" s="201" t="s">
        <v>214</v>
      </c>
      <c r="G149" s="202" t="s">
        <v>154</v>
      </c>
      <c r="H149" s="203">
        <v>32.875999999999998</v>
      </c>
      <c r="I149" s="204"/>
      <c r="J149" s="205">
        <f>ROUND(I149*H149,2)</f>
        <v>0</v>
      </c>
      <c r="K149" s="206"/>
      <c r="L149" s="45"/>
      <c r="M149" s="207" t="s">
        <v>19</v>
      </c>
      <c r="N149" s="208" t="s">
        <v>43</v>
      </c>
      <c r="O149" s="85"/>
      <c r="P149" s="209">
        <f>O149*H149</f>
        <v>0</v>
      </c>
      <c r="Q149" s="209">
        <v>0</v>
      </c>
      <c r="R149" s="209">
        <f>Q149*H149</f>
        <v>0</v>
      </c>
      <c r="S149" s="209">
        <v>0</v>
      </c>
      <c r="T149" s="21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1" t="s">
        <v>126</v>
      </c>
      <c r="AT149" s="211" t="s">
        <v>122</v>
      </c>
      <c r="AU149" s="211" t="s">
        <v>127</v>
      </c>
      <c r="AY149" s="18" t="s">
        <v>120</v>
      </c>
      <c r="BE149" s="212">
        <f>IF(N149="základní",J149,0)</f>
        <v>0</v>
      </c>
      <c r="BF149" s="212">
        <f>IF(N149="snížená",J149,0)</f>
        <v>0</v>
      </c>
      <c r="BG149" s="212">
        <f>IF(N149="zákl. přenesená",J149,0)</f>
        <v>0</v>
      </c>
      <c r="BH149" s="212">
        <f>IF(N149="sníž. přenesená",J149,0)</f>
        <v>0</v>
      </c>
      <c r="BI149" s="212">
        <f>IF(N149="nulová",J149,0)</f>
        <v>0</v>
      </c>
      <c r="BJ149" s="18" t="s">
        <v>127</v>
      </c>
      <c r="BK149" s="212">
        <f>ROUND(I149*H149,2)</f>
        <v>0</v>
      </c>
      <c r="BL149" s="18" t="s">
        <v>126</v>
      </c>
      <c r="BM149" s="211" t="s">
        <v>215</v>
      </c>
    </row>
    <row r="150" s="2" customFormat="1">
      <c r="A150" s="39"/>
      <c r="B150" s="40"/>
      <c r="C150" s="41"/>
      <c r="D150" s="213" t="s">
        <v>129</v>
      </c>
      <c r="E150" s="41"/>
      <c r="F150" s="214" t="s">
        <v>216</v>
      </c>
      <c r="G150" s="41"/>
      <c r="H150" s="41"/>
      <c r="I150" s="215"/>
      <c r="J150" s="41"/>
      <c r="K150" s="41"/>
      <c r="L150" s="45"/>
      <c r="M150" s="216"/>
      <c r="N150" s="217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129</v>
      </c>
      <c r="AU150" s="18" t="s">
        <v>127</v>
      </c>
    </row>
    <row r="151" s="13" customFormat="1">
      <c r="A151" s="13"/>
      <c r="B151" s="218"/>
      <c r="C151" s="219"/>
      <c r="D151" s="220" t="s">
        <v>131</v>
      </c>
      <c r="E151" s="221" t="s">
        <v>19</v>
      </c>
      <c r="F151" s="222" t="s">
        <v>157</v>
      </c>
      <c r="G151" s="219"/>
      <c r="H151" s="223">
        <v>8.4000000000000004</v>
      </c>
      <c r="I151" s="224"/>
      <c r="J151" s="219"/>
      <c r="K151" s="219"/>
      <c r="L151" s="225"/>
      <c r="M151" s="226"/>
      <c r="N151" s="227"/>
      <c r="O151" s="227"/>
      <c r="P151" s="227"/>
      <c r="Q151" s="227"/>
      <c r="R151" s="227"/>
      <c r="S151" s="227"/>
      <c r="T151" s="22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29" t="s">
        <v>131</v>
      </c>
      <c r="AU151" s="229" t="s">
        <v>127</v>
      </c>
      <c r="AV151" s="13" t="s">
        <v>127</v>
      </c>
      <c r="AW151" s="13" t="s">
        <v>33</v>
      </c>
      <c r="AX151" s="13" t="s">
        <v>71</v>
      </c>
      <c r="AY151" s="229" t="s">
        <v>120</v>
      </c>
    </row>
    <row r="152" s="13" customFormat="1">
      <c r="A152" s="13"/>
      <c r="B152" s="218"/>
      <c r="C152" s="219"/>
      <c r="D152" s="220" t="s">
        <v>131</v>
      </c>
      <c r="E152" s="221" t="s">
        <v>19</v>
      </c>
      <c r="F152" s="222" t="s">
        <v>217</v>
      </c>
      <c r="G152" s="219"/>
      <c r="H152" s="223">
        <v>18.815999999999999</v>
      </c>
      <c r="I152" s="224"/>
      <c r="J152" s="219"/>
      <c r="K152" s="219"/>
      <c r="L152" s="225"/>
      <c r="M152" s="226"/>
      <c r="N152" s="227"/>
      <c r="O152" s="227"/>
      <c r="P152" s="227"/>
      <c r="Q152" s="227"/>
      <c r="R152" s="227"/>
      <c r="S152" s="227"/>
      <c r="T152" s="22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29" t="s">
        <v>131</v>
      </c>
      <c r="AU152" s="229" t="s">
        <v>127</v>
      </c>
      <c r="AV152" s="13" t="s">
        <v>127</v>
      </c>
      <c r="AW152" s="13" t="s">
        <v>33</v>
      </c>
      <c r="AX152" s="13" t="s">
        <v>71</v>
      </c>
      <c r="AY152" s="229" t="s">
        <v>120</v>
      </c>
    </row>
    <row r="153" s="13" customFormat="1">
      <c r="A153" s="13"/>
      <c r="B153" s="218"/>
      <c r="C153" s="219"/>
      <c r="D153" s="220" t="s">
        <v>131</v>
      </c>
      <c r="E153" s="221" t="s">
        <v>19</v>
      </c>
      <c r="F153" s="222" t="s">
        <v>218</v>
      </c>
      <c r="G153" s="219"/>
      <c r="H153" s="223">
        <v>2.1600000000000001</v>
      </c>
      <c r="I153" s="224"/>
      <c r="J153" s="219"/>
      <c r="K153" s="219"/>
      <c r="L153" s="225"/>
      <c r="M153" s="226"/>
      <c r="N153" s="227"/>
      <c r="O153" s="227"/>
      <c r="P153" s="227"/>
      <c r="Q153" s="227"/>
      <c r="R153" s="227"/>
      <c r="S153" s="227"/>
      <c r="T153" s="22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29" t="s">
        <v>131</v>
      </c>
      <c r="AU153" s="229" t="s">
        <v>127</v>
      </c>
      <c r="AV153" s="13" t="s">
        <v>127</v>
      </c>
      <c r="AW153" s="13" t="s">
        <v>33</v>
      </c>
      <c r="AX153" s="13" t="s">
        <v>71</v>
      </c>
      <c r="AY153" s="229" t="s">
        <v>120</v>
      </c>
    </row>
    <row r="154" s="13" customFormat="1">
      <c r="A154" s="13"/>
      <c r="B154" s="218"/>
      <c r="C154" s="219"/>
      <c r="D154" s="220" t="s">
        <v>131</v>
      </c>
      <c r="E154" s="221" t="s">
        <v>19</v>
      </c>
      <c r="F154" s="222" t="s">
        <v>219</v>
      </c>
      <c r="G154" s="219"/>
      <c r="H154" s="223">
        <v>2.7000000000000002</v>
      </c>
      <c r="I154" s="224"/>
      <c r="J154" s="219"/>
      <c r="K154" s="219"/>
      <c r="L154" s="225"/>
      <c r="M154" s="226"/>
      <c r="N154" s="227"/>
      <c r="O154" s="227"/>
      <c r="P154" s="227"/>
      <c r="Q154" s="227"/>
      <c r="R154" s="227"/>
      <c r="S154" s="227"/>
      <c r="T154" s="22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29" t="s">
        <v>131</v>
      </c>
      <c r="AU154" s="229" t="s">
        <v>127</v>
      </c>
      <c r="AV154" s="13" t="s">
        <v>127</v>
      </c>
      <c r="AW154" s="13" t="s">
        <v>33</v>
      </c>
      <c r="AX154" s="13" t="s">
        <v>71</v>
      </c>
      <c r="AY154" s="229" t="s">
        <v>120</v>
      </c>
    </row>
    <row r="155" s="13" customFormat="1">
      <c r="A155" s="13"/>
      <c r="B155" s="218"/>
      <c r="C155" s="219"/>
      <c r="D155" s="220" t="s">
        <v>131</v>
      </c>
      <c r="E155" s="221" t="s">
        <v>19</v>
      </c>
      <c r="F155" s="222" t="s">
        <v>220</v>
      </c>
      <c r="G155" s="219"/>
      <c r="H155" s="223">
        <v>0.80000000000000004</v>
      </c>
      <c r="I155" s="224"/>
      <c r="J155" s="219"/>
      <c r="K155" s="219"/>
      <c r="L155" s="225"/>
      <c r="M155" s="226"/>
      <c r="N155" s="227"/>
      <c r="O155" s="227"/>
      <c r="P155" s="227"/>
      <c r="Q155" s="227"/>
      <c r="R155" s="227"/>
      <c r="S155" s="227"/>
      <c r="T155" s="22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29" t="s">
        <v>131</v>
      </c>
      <c r="AU155" s="229" t="s">
        <v>127</v>
      </c>
      <c r="AV155" s="13" t="s">
        <v>127</v>
      </c>
      <c r="AW155" s="13" t="s">
        <v>33</v>
      </c>
      <c r="AX155" s="13" t="s">
        <v>71</v>
      </c>
      <c r="AY155" s="229" t="s">
        <v>120</v>
      </c>
    </row>
    <row r="156" s="14" customFormat="1">
      <c r="A156" s="14"/>
      <c r="B156" s="230"/>
      <c r="C156" s="231"/>
      <c r="D156" s="220" t="s">
        <v>131</v>
      </c>
      <c r="E156" s="232" t="s">
        <v>19</v>
      </c>
      <c r="F156" s="233" t="s">
        <v>139</v>
      </c>
      <c r="G156" s="231"/>
      <c r="H156" s="234">
        <v>32.875999999999998</v>
      </c>
      <c r="I156" s="235"/>
      <c r="J156" s="231"/>
      <c r="K156" s="231"/>
      <c r="L156" s="236"/>
      <c r="M156" s="237"/>
      <c r="N156" s="238"/>
      <c r="O156" s="238"/>
      <c r="P156" s="238"/>
      <c r="Q156" s="238"/>
      <c r="R156" s="238"/>
      <c r="S156" s="238"/>
      <c r="T156" s="23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0" t="s">
        <v>131</v>
      </c>
      <c r="AU156" s="240" t="s">
        <v>127</v>
      </c>
      <c r="AV156" s="14" t="s">
        <v>126</v>
      </c>
      <c r="AW156" s="14" t="s">
        <v>33</v>
      </c>
      <c r="AX156" s="14" t="s">
        <v>76</v>
      </c>
      <c r="AY156" s="240" t="s">
        <v>120</v>
      </c>
    </row>
    <row r="157" s="2" customFormat="1" ht="37.8" customHeight="1">
      <c r="A157" s="39"/>
      <c r="B157" s="40"/>
      <c r="C157" s="199" t="s">
        <v>8</v>
      </c>
      <c r="D157" s="199" t="s">
        <v>122</v>
      </c>
      <c r="E157" s="200" t="s">
        <v>221</v>
      </c>
      <c r="F157" s="201" t="s">
        <v>222</v>
      </c>
      <c r="G157" s="202" t="s">
        <v>125</v>
      </c>
      <c r="H157" s="203">
        <v>50</v>
      </c>
      <c r="I157" s="204"/>
      <c r="J157" s="205">
        <f>ROUND(I157*H157,2)</f>
        <v>0</v>
      </c>
      <c r="K157" s="206"/>
      <c r="L157" s="45"/>
      <c r="M157" s="207" t="s">
        <v>19</v>
      </c>
      <c r="N157" s="208" t="s">
        <v>43</v>
      </c>
      <c r="O157" s="85"/>
      <c r="P157" s="209">
        <f>O157*H157</f>
        <v>0</v>
      </c>
      <c r="Q157" s="209">
        <v>0</v>
      </c>
      <c r="R157" s="209">
        <f>Q157*H157</f>
        <v>0</v>
      </c>
      <c r="S157" s="209">
        <v>0</v>
      </c>
      <c r="T157" s="21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1" t="s">
        <v>126</v>
      </c>
      <c r="AT157" s="211" t="s">
        <v>122</v>
      </c>
      <c r="AU157" s="211" t="s">
        <v>127</v>
      </c>
      <c r="AY157" s="18" t="s">
        <v>120</v>
      </c>
      <c r="BE157" s="212">
        <f>IF(N157="základní",J157,0)</f>
        <v>0</v>
      </c>
      <c r="BF157" s="212">
        <f>IF(N157="snížená",J157,0)</f>
        <v>0</v>
      </c>
      <c r="BG157" s="212">
        <f>IF(N157="zákl. přenesená",J157,0)</f>
        <v>0</v>
      </c>
      <c r="BH157" s="212">
        <f>IF(N157="sníž. přenesená",J157,0)</f>
        <v>0</v>
      </c>
      <c r="BI157" s="212">
        <f>IF(N157="nulová",J157,0)</f>
        <v>0</v>
      </c>
      <c r="BJ157" s="18" t="s">
        <v>127</v>
      </c>
      <c r="BK157" s="212">
        <f>ROUND(I157*H157,2)</f>
        <v>0</v>
      </c>
      <c r="BL157" s="18" t="s">
        <v>126</v>
      </c>
      <c r="BM157" s="211" t="s">
        <v>223</v>
      </c>
    </row>
    <row r="158" s="2" customFormat="1">
      <c r="A158" s="39"/>
      <c r="B158" s="40"/>
      <c r="C158" s="41"/>
      <c r="D158" s="213" t="s">
        <v>129</v>
      </c>
      <c r="E158" s="41"/>
      <c r="F158" s="214" t="s">
        <v>224</v>
      </c>
      <c r="G158" s="41"/>
      <c r="H158" s="41"/>
      <c r="I158" s="215"/>
      <c r="J158" s="41"/>
      <c r="K158" s="41"/>
      <c r="L158" s="45"/>
      <c r="M158" s="216"/>
      <c r="N158" s="217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129</v>
      </c>
      <c r="AU158" s="18" t="s">
        <v>127</v>
      </c>
    </row>
    <row r="159" s="12" customFormat="1" ht="22.8" customHeight="1">
      <c r="A159" s="12"/>
      <c r="B159" s="183"/>
      <c r="C159" s="184"/>
      <c r="D159" s="185" t="s">
        <v>70</v>
      </c>
      <c r="E159" s="197" t="s">
        <v>127</v>
      </c>
      <c r="F159" s="197" t="s">
        <v>225</v>
      </c>
      <c r="G159" s="184"/>
      <c r="H159" s="184"/>
      <c r="I159" s="187"/>
      <c r="J159" s="198">
        <f>BK159</f>
        <v>0</v>
      </c>
      <c r="K159" s="184"/>
      <c r="L159" s="189"/>
      <c r="M159" s="190"/>
      <c r="N159" s="191"/>
      <c r="O159" s="191"/>
      <c r="P159" s="192">
        <f>SUM(P160:P165)</f>
        <v>0</v>
      </c>
      <c r="Q159" s="191"/>
      <c r="R159" s="192">
        <f>SUM(R160:R165)</f>
        <v>4.1207337000000006</v>
      </c>
      <c r="S159" s="191"/>
      <c r="T159" s="193">
        <f>SUM(T160:T165)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94" t="s">
        <v>76</v>
      </c>
      <c r="AT159" s="195" t="s">
        <v>70</v>
      </c>
      <c r="AU159" s="195" t="s">
        <v>76</v>
      </c>
      <c r="AY159" s="194" t="s">
        <v>120</v>
      </c>
      <c r="BK159" s="196">
        <f>SUM(BK160:BK165)</f>
        <v>0</v>
      </c>
    </row>
    <row r="160" s="2" customFormat="1" ht="24.15" customHeight="1">
      <c r="A160" s="39"/>
      <c r="B160" s="40"/>
      <c r="C160" s="199" t="s">
        <v>226</v>
      </c>
      <c r="D160" s="199" t="s">
        <v>122</v>
      </c>
      <c r="E160" s="200" t="s">
        <v>227</v>
      </c>
      <c r="F160" s="201" t="s">
        <v>228</v>
      </c>
      <c r="G160" s="202" t="s">
        <v>154</v>
      </c>
      <c r="H160" s="203">
        <v>0.17000000000000001</v>
      </c>
      <c r="I160" s="204"/>
      <c r="J160" s="205">
        <f>ROUND(I160*H160,2)</f>
        <v>0</v>
      </c>
      <c r="K160" s="206"/>
      <c r="L160" s="45"/>
      <c r="M160" s="207" t="s">
        <v>19</v>
      </c>
      <c r="N160" s="208" t="s">
        <v>43</v>
      </c>
      <c r="O160" s="85"/>
      <c r="P160" s="209">
        <f>O160*H160</f>
        <v>0</v>
      </c>
      <c r="Q160" s="209">
        <v>2.1600000000000001</v>
      </c>
      <c r="R160" s="209">
        <f>Q160*H160</f>
        <v>0.36720000000000003</v>
      </c>
      <c r="S160" s="209">
        <v>0</v>
      </c>
      <c r="T160" s="21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1" t="s">
        <v>126</v>
      </c>
      <c r="AT160" s="211" t="s">
        <v>122</v>
      </c>
      <c r="AU160" s="211" t="s">
        <v>127</v>
      </c>
      <c r="AY160" s="18" t="s">
        <v>120</v>
      </c>
      <c r="BE160" s="212">
        <f>IF(N160="základní",J160,0)</f>
        <v>0</v>
      </c>
      <c r="BF160" s="212">
        <f>IF(N160="snížená",J160,0)</f>
        <v>0</v>
      </c>
      <c r="BG160" s="212">
        <f>IF(N160="zákl. přenesená",J160,0)</f>
        <v>0</v>
      </c>
      <c r="BH160" s="212">
        <f>IF(N160="sníž. přenesená",J160,0)</f>
        <v>0</v>
      </c>
      <c r="BI160" s="212">
        <f>IF(N160="nulová",J160,0)</f>
        <v>0</v>
      </c>
      <c r="BJ160" s="18" t="s">
        <v>127</v>
      </c>
      <c r="BK160" s="212">
        <f>ROUND(I160*H160,2)</f>
        <v>0</v>
      </c>
      <c r="BL160" s="18" t="s">
        <v>126</v>
      </c>
      <c r="BM160" s="211" t="s">
        <v>229</v>
      </c>
    </row>
    <row r="161" s="2" customFormat="1">
      <c r="A161" s="39"/>
      <c r="B161" s="40"/>
      <c r="C161" s="41"/>
      <c r="D161" s="213" t="s">
        <v>129</v>
      </c>
      <c r="E161" s="41"/>
      <c r="F161" s="214" t="s">
        <v>230</v>
      </c>
      <c r="G161" s="41"/>
      <c r="H161" s="41"/>
      <c r="I161" s="215"/>
      <c r="J161" s="41"/>
      <c r="K161" s="41"/>
      <c r="L161" s="45"/>
      <c r="M161" s="216"/>
      <c r="N161" s="217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129</v>
      </c>
      <c r="AU161" s="18" t="s">
        <v>127</v>
      </c>
    </row>
    <row r="162" s="13" customFormat="1">
      <c r="A162" s="13"/>
      <c r="B162" s="218"/>
      <c r="C162" s="219"/>
      <c r="D162" s="220" t="s">
        <v>131</v>
      </c>
      <c r="E162" s="221" t="s">
        <v>19</v>
      </c>
      <c r="F162" s="222" t="s">
        <v>231</v>
      </c>
      <c r="G162" s="219"/>
      <c r="H162" s="223">
        <v>0.17000000000000001</v>
      </c>
      <c r="I162" s="224"/>
      <c r="J162" s="219"/>
      <c r="K162" s="219"/>
      <c r="L162" s="225"/>
      <c r="M162" s="226"/>
      <c r="N162" s="227"/>
      <c r="O162" s="227"/>
      <c r="P162" s="227"/>
      <c r="Q162" s="227"/>
      <c r="R162" s="227"/>
      <c r="S162" s="227"/>
      <c r="T162" s="22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29" t="s">
        <v>131</v>
      </c>
      <c r="AU162" s="229" t="s">
        <v>127</v>
      </c>
      <c r="AV162" s="13" t="s">
        <v>127</v>
      </c>
      <c r="AW162" s="13" t="s">
        <v>33</v>
      </c>
      <c r="AX162" s="13" t="s">
        <v>76</v>
      </c>
      <c r="AY162" s="229" t="s">
        <v>120</v>
      </c>
    </row>
    <row r="163" s="2" customFormat="1" ht="24.15" customHeight="1">
      <c r="A163" s="39"/>
      <c r="B163" s="40"/>
      <c r="C163" s="199" t="s">
        <v>232</v>
      </c>
      <c r="D163" s="199" t="s">
        <v>122</v>
      </c>
      <c r="E163" s="200" t="s">
        <v>233</v>
      </c>
      <c r="F163" s="201" t="s">
        <v>234</v>
      </c>
      <c r="G163" s="202" t="s">
        <v>154</v>
      </c>
      <c r="H163" s="203">
        <v>1.53</v>
      </c>
      <c r="I163" s="204"/>
      <c r="J163" s="205">
        <f>ROUND(I163*H163,2)</f>
        <v>0</v>
      </c>
      <c r="K163" s="206"/>
      <c r="L163" s="45"/>
      <c r="M163" s="207" t="s">
        <v>19</v>
      </c>
      <c r="N163" s="208" t="s">
        <v>43</v>
      </c>
      <c r="O163" s="85"/>
      <c r="P163" s="209">
        <f>O163*H163</f>
        <v>0</v>
      </c>
      <c r="Q163" s="209">
        <v>2.45329</v>
      </c>
      <c r="R163" s="209">
        <f>Q163*H163</f>
        <v>3.7535337000000002</v>
      </c>
      <c r="S163" s="209">
        <v>0</v>
      </c>
      <c r="T163" s="21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1" t="s">
        <v>126</v>
      </c>
      <c r="AT163" s="211" t="s">
        <v>122</v>
      </c>
      <c r="AU163" s="211" t="s">
        <v>127</v>
      </c>
      <c r="AY163" s="18" t="s">
        <v>120</v>
      </c>
      <c r="BE163" s="212">
        <f>IF(N163="základní",J163,0)</f>
        <v>0</v>
      </c>
      <c r="BF163" s="212">
        <f>IF(N163="snížená",J163,0)</f>
        <v>0</v>
      </c>
      <c r="BG163" s="212">
        <f>IF(N163="zákl. přenesená",J163,0)</f>
        <v>0</v>
      </c>
      <c r="BH163" s="212">
        <f>IF(N163="sníž. přenesená",J163,0)</f>
        <v>0</v>
      </c>
      <c r="BI163" s="212">
        <f>IF(N163="nulová",J163,0)</f>
        <v>0</v>
      </c>
      <c r="BJ163" s="18" t="s">
        <v>127</v>
      </c>
      <c r="BK163" s="212">
        <f>ROUND(I163*H163,2)</f>
        <v>0</v>
      </c>
      <c r="BL163" s="18" t="s">
        <v>126</v>
      </c>
      <c r="BM163" s="211" t="s">
        <v>235</v>
      </c>
    </row>
    <row r="164" s="2" customFormat="1">
      <c r="A164" s="39"/>
      <c r="B164" s="40"/>
      <c r="C164" s="41"/>
      <c r="D164" s="213" t="s">
        <v>129</v>
      </c>
      <c r="E164" s="41"/>
      <c r="F164" s="214" t="s">
        <v>236</v>
      </c>
      <c r="G164" s="41"/>
      <c r="H164" s="41"/>
      <c r="I164" s="215"/>
      <c r="J164" s="41"/>
      <c r="K164" s="41"/>
      <c r="L164" s="45"/>
      <c r="M164" s="216"/>
      <c r="N164" s="217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129</v>
      </c>
      <c r="AU164" s="18" t="s">
        <v>127</v>
      </c>
    </row>
    <row r="165" s="13" customFormat="1">
      <c r="A165" s="13"/>
      <c r="B165" s="218"/>
      <c r="C165" s="219"/>
      <c r="D165" s="220" t="s">
        <v>131</v>
      </c>
      <c r="E165" s="221" t="s">
        <v>19</v>
      </c>
      <c r="F165" s="222" t="s">
        <v>237</v>
      </c>
      <c r="G165" s="219"/>
      <c r="H165" s="223">
        <v>1.53</v>
      </c>
      <c r="I165" s="224"/>
      <c r="J165" s="219"/>
      <c r="K165" s="219"/>
      <c r="L165" s="225"/>
      <c r="M165" s="226"/>
      <c r="N165" s="227"/>
      <c r="O165" s="227"/>
      <c r="P165" s="227"/>
      <c r="Q165" s="227"/>
      <c r="R165" s="227"/>
      <c r="S165" s="227"/>
      <c r="T165" s="22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29" t="s">
        <v>131</v>
      </c>
      <c r="AU165" s="229" t="s">
        <v>127</v>
      </c>
      <c r="AV165" s="13" t="s">
        <v>127</v>
      </c>
      <c r="AW165" s="13" t="s">
        <v>33</v>
      </c>
      <c r="AX165" s="13" t="s">
        <v>76</v>
      </c>
      <c r="AY165" s="229" t="s">
        <v>120</v>
      </c>
    </row>
    <row r="166" s="12" customFormat="1" ht="22.8" customHeight="1">
      <c r="A166" s="12"/>
      <c r="B166" s="183"/>
      <c r="C166" s="184"/>
      <c r="D166" s="185" t="s">
        <v>70</v>
      </c>
      <c r="E166" s="197" t="s">
        <v>140</v>
      </c>
      <c r="F166" s="197" t="s">
        <v>238</v>
      </c>
      <c r="G166" s="184"/>
      <c r="H166" s="184"/>
      <c r="I166" s="187"/>
      <c r="J166" s="198">
        <f>BK166</f>
        <v>0</v>
      </c>
      <c r="K166" s="184"/>
      <c r="L166" s="189"/>
      <c r="M166" s="190"/>
      <c r="N166" s="191"/>
      <c r="O166" s="191"/>
      <c r="P166" s="192">
        <f>SUM(P167:P198)</f>
        <v>0</v>
      </c>
      <c r="Q166" s="191"/>
      <c r="R166" s="192">
        <f>SUM(R167:R198)</f>
        <v>2.8935076799999999</v>
      </c>
      <c r="S166" s="191"/>
      <c r="T166" s="193">
        <f>SUM(T167:T198)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94" t="s">
        <v>76</v>
      </c>
      <c r="AT166" s="195" t="s">
        <v>70</v>
      </c>
      <c r="AU166" s="195" t="s">
        <v>76</v>
      </c>
      <c r="AY166" s="194" t="s">
        <v>120</v>
      </c>
      <c r="BK166" s="196">
        <f>SUM(BK167:BK198)</f>
        <v>0</v>
      </c>
    </row>
    <row r="167" s="2" customFormat="1" ht="37.8" customHeight="1">
      <c r="A167" s="39"/>
      <c r="B167" s="40"/>
      <c r="C167" s="199" t="s">
        <v>239</v>
      </c>
      <c r="D167" s="199" t="s">
        <v>122</v>
      </c>
      <c r="E167" s="200" t="s">
        <v>240</v>
      </c>
      <c r="F167" s="201" t="s">
        <v>241</v>
      </c>
      <c r="G167" s="202" t="s">
        <v>125</v>
      </c>
      <c r="H167" s="203">
        <v>3.2000000000000002</v>
      </c>
      <c r="I167" s="204"/>
      <c r="J167" s="205">
        <f>ROUND(I167*H167,2)</f>
        <v>0</v>
      </c>
      <c r="K167" s="206"/>
      <c r="L167" s="45"/>
      <c r="M167" s="207" t="s">
        <v>19</v>
      </c>
      <c r="N167" s="208" t="s">
        <v>43</v>
      </c>
      <c r="O167" s="85"/>
      <c r="P167" s="209">
        <f>O167*H167</f>
        <v>0</v>
      </c>
      <c r="Q167" s="209">
        <v>0.43939</v>
      </c>
      <c r="R167" s="209">
        <f>Q167*H167</f>
        <v>1.4060480000000002</v>
      </c>
      <c r="S167" s="209">
        <v>0</v>
      </c>
      <c r="T167" s="21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1" t="s">
        <v>126</v>
      </c>
      <c r="AT167" s="211" t="s">
        <v>122</v>
      </c>
      <c r="AU167" s="211" t="s">
        <v>127</v>
      </c>
      <c r="AY167" s="18" t="s">
        <v>120</v>
      </c>
      <c r="BE167" s="212">
        <f>IF(N167="základní",J167,0)</f>
        <v>0</v>
      </c>
      <c r="BF167" s="212">
        <f>IF(N167="snížená",J167,0)</f>
        <v>0</v>
      </c>
      <c r="BG167" s="212">
        <f>IF(N167="zákl. přenesená",J167,0)</f>
        <v>0</v>
      </c>
      <c r="BH167" s="212">
        <f>IF(N167="sníž. přenesená",J167,0)</f>
        <v>0</v>
      </c>
      <c r="BI167" s="212">
        <f>IF(N167="nulová",J167,0)</f>
        <v>0</v>
      </c>
      <c r="BJ167" s="18" t="s">
        <v>127</v>
      </c>
      <c r="BK167" s="212">
        <f>ROUND(I167*H167,2)</f>
        <v>0</v>
      </c>
      <c r="BL167" s="18" t="s">
        <v>126</v>
      </c>
      <c r="BM167" s="211" t="s">
        <v>242</v>
      </c>
    </row>
    <row r="168" s="2" customFormat="1">
      <c r="A168" s="39"/>
      <c r="B168" s="40"/>
      <c r="C168" s="41"/>
      <c r="D168" s="213" t="s">
        <v>129</v>
      </c>
      <c r="E168" s="41"/>
      <c r="F168" s="214" t="s">
        <v>243</v>
      </c>
      <c r="G168" s="41"/>
      <c r="H168" s="41"/>
      <c r="I168" s="215"/>
      <c r="J168" s="41"/>
      <c r="K168" s="41"/>
      <c r="L168" s="45"/>
      <c r="M168" s="216"/>
      <c r="N168" s="217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129</v>
      </c>
      <c r="AU168" s="18" t="s">
        <v>127</v>
      </c>
    </row>
    <row r="169" s="13" customFormat="1">
      <c r="A169" s="13"/>
      <c r="B169" s="218"/>
      <c r="C169" s="219"/>
      <c r="D169" s="220" t="s">
        <v>131</v>
      </c>
      <c r="E169" s="221" t="s">
        <v>19</v>
      </c>
      <c r="F169" s="222" t="s">
        <v>244</v>
      </c>
      <c r="G169" s="219"/>
      <c r="H169" s="223">
        <v>3.2000000000000002</v>
      </c>
      <c r="I169" s="224"/>
      <c r="J169" s="219"/>
      <c r="K169" s="219"/>
      <c r="L169" s="225"/>
      <c r="M169" s="226"/>
      <c r="N169" s="227"/>
      <c r="O169" s="227"/>
      <c r="P169" s="227"/>
      <c r="Q169" s="227"/>
      <c r="R169" s="227"/>
      <c r="S169" s="227"/>
      <c r="T169" s="22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29" t="s">
        <v>131</v>
      </c>
      <c r="AU169" s="229" t="s">
        <v>127</v>
      </c>
      <c r="AV169" s="13" t="s">
        <v>127</v>
      </c>
      <c r="AW169" s="13" t="s">
        <v>33</v>
      </c>
      <c r="AX169" s="13" t="s">
        <v>76</v>
      </c>
      <c r="AY169" s="229" t="s">
        <v>120</v>
      </c>
    </row>
    <row r="170" s="2" customFormat="1" ht="37.8" customHeight="1">
      <c r="A170" s="39"/>
      <c r="B170" s="40"/>
      <c r="C170" s="199" t="s">
        <v>245</v>
      </c>
      <c r="D170" s="199" t="s">
        <v>122</v>
      </c>
      <c r="E170" s="200" t="s">
        <v>246</v>
      </c>
      <c r="F170" s="201" t="s">
        <v>247</v>
      </c>
      <c r="G170" s="202" t="s">
        <v>208</v>
      </c>
      <c r="H170" s="203">
        <v>0.034000000000000002</v>
      </c>
      <c r="I170" s="204"/>
      <c r="J170" s="205">
        <f>ROUND(I170*H170,2)</f>
        <v>0</v>
      </c>
      <c r="K170" s="206"/>
      <c r="L170" s="45"/>
      <c r="M170" s="207" t="s">
        <v>19</v>
      </c>
      <c r="N170" s="208" t="s">
        <v>43</v>
      </c>
      <c r="O170" s="85"/>
      <c r="P170" s="209">
        <f>O170*H170</f>
        <v>0</v>
      </c>
      <c r="Q170" s="209">
        <v>1.04922</v>
      </c>
      <c r="R170" s="209">
        <f>Q170*H170</f>
        <v>0.035673480000000007</v>
      </c>
      <c r="S170" s="209">
        <v>0</v>
      </c>
      <c r="T170" s="21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1" t="s">
        <v>126</v>
      </c>
      <c r="AT170" s="211" t="s">
        <v>122</v>
      </c>
      <c r="AU170" s="211" t="s">
        <v>127</v>
      </c>
      <c r="AY170" s="18" t="s">
        <v>120</v>
      </c>
      <c r="BE170" s="212">
        <f>IF(N170="základní",J170,0)</f>
        <v>0</v>
      </c>
      <c r="BF170" s="212">
        <f>IF(N170="snížená",J170,0)</f>
        <v>0</v>
      </c>
      <c r="BG170" s="212">
        <f>IF(N170="zákl. přenesená",J170,0)</f>
        <v>0</v>
      </c>
      <c r="BH170" s="212">
        <f>IF(N170="sníž. přenesená",J170,0)</f>
        <v>0</v>
      </c>
      <c r="BI170" s="212">
        <f>IF(N170="nulová",J170,0)</f>
        <v>0</v>
      </c>
      <c r="BJ170" s="18" t="s">
        <v>127</v>
      </c>
      <c r="BK170" s="212">
        <f>ROUND(I170*H170,2)</f>
        <v>0</v>
      </c>
      <c r="BL170" s="18" t="s">
        <v>126</v>
      </c>
      <c r="BM170" s="211" t="s">
        <v>248</v>
      </c>
    </row>
    <row r="171" s="2" customFormat="1">
      <c r="A171" s="39"/>
      <c r="B171" s="40"/>
      <c r="C171" s="41"/>
      <c r="D171" s="213" t="s">
        <v>129</v>
      </c>
      <c r="E171" s="41"/>
      <c r="F171" s="214" t="s">
        <v>249</v>
      </c>
      <c r="G171" s="41"/>
      <c r="H171" s="41"/>
      <c r="I171" s="215"/>
      <c r="J171" s="41"/>
      <c r="K171" s="41"/>
      <c r="L171" s="45"/>
      <c r="M171" s="216"/>
      <c r="N171" s="217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129</v>
      </c>
      <c r="AU171" s="18" t="s">
        <v>127</v>
      </c>
    </row>
    <row r="172" s="15" customFormat="1">
      <c r="A172" s="15"/>
      <c r="B172" s="241"/>
      <c r="C172" s="242"/>
      <c r="D172" s="220" t="s">
        <v>131</v>
      </c>
      <c r="E172" s="243" t="s">
        <v>19</v>
      </c>
      <c r="F172" s="244" t="s">
        <v>250</v>
      </c>
      <c r="G172" s="242"/>
      <c r="H172" s="243" t="s">
        <v>19</v>
      </c>
      <c r="I172" s="245"/>
      <c r="J172" s="242"/>
      <c r="K172" s="242"/>
      <c r="L172" s="246"/>
      <c r="M172" s="247"/>
      <c r="N172" s="248"/>
      <c r="O172" s="248"/>
      <c r="P172" s="248"/>
      <c r="Q172" s="248"/>
      <c r="R172" s="248"/>
      <c r="S172" s="248"/>
      <c r="T172" s="249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50" t="s">
        <v>131</v>
      </c>
      <c r="AU172" s="250" t="s">
        <v>127</v>
      </c>
      <c r="AV172" s="15" t="s">
        <v>76</v>
      </c>
      <c r="AW172" s="15" t="s">
        <v>33</v>
      </c>
      <c r="AX172" s="15" t="s">
        <v>71</v>
      </c>
      <c r="AY172" s="250" t="s">
        <v>120</v>
      </c>
    </row>
    <row r="173" s="13" customFormat="1">
      <c r="A173" s="13"/>
      <c r="B173" s="218"/>
      <c r="C173" s="219"/>
      <c r="D173" s="220" t="s">
        <v>131</v>
      </c>
      <c r="E173" s="221" t="s">
        <v>19</v>
      </c>
      <c r="F173" s="222" t="s">
        <v>251</v>
      </c>
      <c r="G173" s="219"/>
      <c r="H173" s="223">
        <v>0.023</v>
      </c>
      <c r="I173" s="224"/>
      <c r="J173" s="219"/>
      <c r="K173" s="219"/>
      <c r="L173" s="225"/>
      <c r="M173" s="226"/>
      <c r="N173" s="227"/>
      <c r="O173" s="227"/>
      <c r="P173" s="227"/>
      <c r="Q173" s="227"/>
      <c r="R173" s="227"/>
      <c r="S173" s="227"/>
      <c r="T173" s="22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29" t="s">
        <v>131</v>
      </c>
      <c r="AU173" s="229" t="s">
        <v>127</v>
      </c>
      <c r="AV173" s="13" t="s">
        <v>127</v>
      </c>
      <c r="AW173" s="13" t="s">
        <v>33</v>
      </c>
      <c r="AX173" s="13" t="s">
        <v>71</v>
      </c>
      <c r="AY173" s="229" t="s">
        <v>120</v>
      </c>
    </row>
    <row r="174" s="13" customFormat="1">
      <c r="A174" s="13"/>
      <c r="B174" s="218"/>
      <c r="C174" s="219"/>
      <c r="D174" s="220" t="s">
        <v>131</v>
      </c>
      <c r="E174" s="221" t="s">
        <v>19</v>
      </c>
      <c r="F174" s="222" t="s">
        <v>252</v>
      </c>
      <c r="G174" s="219"/>
      <c r="H174" s="223">
        <v>0.010999999999999999</v>
      </c>
      <c r="I174" s="224"/>
      <c r="J174" s="219"/>
      <c r="K174" s="219"/>
      <c r="L174" s="225"/>
      <c r="M174" s="226"/>
      <c r="N174" s="227"/>
      <c r="O174" s="227"/>
      <c r="P174" s="227"/>
      <c r="Q174" s="227"/>
      <c r="R174" s="227"/>
      <c r="S174" s="227"/>
      <c r="T174" s="22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29" t="s">
        <v>131</v>
      </c>
      <c r="AU174" s="229" t="s">
        <v>127</v>
      </c>
      <c r="AV174" s="13" t="s">
        <v>127</v>
      </c>
      <c r="AW174" s="13" t="s">
        <v>33</v>
      </c>
      <c r="AX174" s="13" t="s">
        <v>71</v>
      </c>
      <c r="AY174" s="229" t="s">
        <v>120</v>
      </c>
    </row>
    <row r="175" s="14" customFormat="1">
      <c r="A175" s="14"/>
      <c r="B175" s="230"/>
      <c r="C175" s="231"/>
      <c r="D175" s="220" t="s">
        <v>131</v>
      </c>
      <c r="E175" s="232" t="s">
        <v>19</v>
      </c>
      <c r="F175" s="233" t="s">
        <v>139</v>
      </c>
      <c r="G175" s="231"/>
      <c r="H175" s="234">
        <v>0.034000000000000002</v>
      </c>
      <c r="I175" s="235"/>
      <c r="J175" s="231"/>
      <c r="K175" s="231"/>
      <c r="L175" s="236"/>
      <c r="M175" s="237"/>
      <c r="N175" s="238"/>
      <c r="O175" s="238"/>
      <c r="P175" s="238"/>
      <c r="Q175" s="238"/>
      <c r="R175" s="238"/>
      <c r="S175" s="238"/>
      <c r="T175" s="23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0" t="s">
        <v>131</v>
      </c>
      <c r="AU175" s="240" t="s">
        <v>127</v>
      </c>
      <c r="AV175" s="14" t="s">
        <v>126</v>
      </c>
      <c r="AW175" s="14" t="s">
        <v>33</v>
      </c>
      <c r="AX175" s="14" t="s">
        <v>76</v>
      </c>
      <c r="AY175" s="240" t="s">
        <v>120</v>
      </c>
    </row>
    <row r="176" s="2" customFormat="1" ht="37.8" customHeight="1">
      <c r="A176" s="39"/>
      <c r="B176" s="40"/>
      <c r="C176" s="199" t="s">
        <v>253</v>
      </c>
      <c r="D176" s="199" t="s">
        <v>122</v>
      </c>
      <c r="E176" s="200" t="s">
        <v>254</v>
      </c>
      <c r="F176" s="201" t="s">
        <v>255</v>
      </c>
      <c r="G176" s="202" t="s">
        <v>256</v>
      </c>
      <c r="H176" s="203">
        <v>6</v>
      </c>
      <c r="I176" s="204"/>
      <c r="J176" s="205">
        <f>ROUND(I176*H176,2)</f>
        <v>0</v>
      </c>
      <c r="K176" s="206"/>
      <c r="L176" s="45"/>
      <c r="M176" s="207" t="s">
        <v>19</v>
      </c>
      <c r="N176" s="208" t="s">
        <v>43</v>
      </c>
      <c r="O176" s="85"/>
      <c r="P176" s="209">
        <f>O176*H176</f>
        <v>0</v>
      </c>
      <c r="Q176" s="209">
        <v>0.023910000000000001</v>
      </c>
      <c r="R176" s="209">
        <f>Q176*H176</f>
        <v>0.14346</v>
      </c>
      <c r="S176" s="209">
        <v>0</v>
      </c>
      <c r="T176" s="21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1" t="s">
        <v>126</v>
      </c>
      <c r="AT176" s="211" t="s">
        <v>122</v>
      </c>
      <c r="AU176" s="211" t="s">
        <v>127</v>
      </c>
      <c r="AY176" s="18" t="s">
        <v>120</v>
      </c>
      <c r="BE176" s="212">
        <f>IF(N176="základní",J176,0)</f>
        <v>0</v>
      </c>
      <c r="BF176" s="212">
        <f>IF(N176="snížená",J176,0)</f>
        <v>0</v>
      </c>
      <c r="BG176" s="212">
        <f>IF(N176="zákl. přenesená",J176,0)</f>
        <v>0</v>
      </c>
      <c r="BH176" s="212">
        <f>IF(N176="sníž. přenesená",J176,0)</f>
        <v>0</v>
      </c>
      <c r="BI176" s="212">
        <f>IF(N176="nulová",J176,0)</f>
        <v>0</v>
      </c>
      <c r="BJ176" s="18" t="s">
        <v>127</v>
      </c>
      <c r="BK176" s="212">
        <f>ROUND(I176*H176,2)</f>
        <v>0</v>
      </c>
      <c r="BL176" s="18" t="s">
        <v>126</v>
      </c>
      <c r="BM176" s="211" t="s">
        <v>257</v>
      </c>
    </row>
    <row r="177" s="2" customFormat="1">
      <c r="A177" s="39"/>
      <c r="B177" s="40"/>
      <c r="C177" s="41"/>
      <c r="D177" s="213" t="s">
        <v>129</v>
      </c>
      <c r="E177" s="41"/>
      <c r="F177" s="214" t="s">
        <v>258</v>
      </c>
      <c r="G177" s="41"/>
      <c r="H177" s="41"/>
      <c r="I177" s="215"/>
      <c r="J177" s="41"/>
      <c r="K177" s="41"/>
      <c r="L177" s="45"/>
      <c r="M177" s="216"/>
      <c r="N177" s="217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129</v>
      </c>
      <c r="AU177" s="18" t="s">
        <v>127</v>
      </c>
    </row>
    <row r="178" s="13" customFormat="1">
      <c r="A178" s="13"/>
      <c r="B178" s="218"/>
      <c r="C178" s="219"/>
      <c r="D178" s="220" t="s">
        <v>131</v>
      </c>
      <c r="E178" s="221" t="s">
        <v>19</v>
      </c>
      <c r="F178" s="222" t="s">
        <v>259</v>
      </c>
      <c r="G178" s="219"/>
      <c r="H178" s="223">
        <v>6</v>
      </c>
      <c r="I178" s="224"/>
      <c r="J178" s="219"/>
      <c r="K178" s="219"/>
      <c r="L178" s="225"/>
      <c r="M178" s="226"/>
      <c r="N178" s="227"/>
      <c r="O178" s="227"/>
      <c r="P178" s="227"/>
      <c r="Q178" s="227"/>
      <c r="R178" s="227"/>
      <c r="S178" s="227"/>
      <c r="T178" s="22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29" t="s">
        <v>131</v>
      </c>
      <c r="AU178" s="229" t="s">
        <v>127</v>
      </c>
      <c r="AV178" s="13" t="s">
        <v>127</v>
      </c>
      <c r="AW178" s="13" t="s">
        <v>33</v>
      </c>
      <c r="AX178" s="13" t="s">
        <v>76</v>
      </c>
      <c r="AY178" s="229" t="s">
        <v>120</v>
      </c>
    </row>
    <row r="179" s="2" customFormat="1" ht="37.8" customHeight="1">
      <c r="A179" s="39"/>
      <c r="B179" s="40"/>
      <c r="C179" s="199" t="s">
        <v>7</v>
      </c>
      <c r="D179" s="199" t="s">
        <v>122</v>
      </c>
      <c r="E179" s="200" t="s">
        <v>260</v>
      </c>
      <c r="F179" s="201" t="s">
        <v>261</v>
      </c>
      <c r="G179" s="202" t="s">
        <v>125</v>
      </c>
      <c r="H179" s="203">
        <v>0.5</v>
      </c>
      <c r="I179" s="204"/>
      <c r="J179" s="205">
        <f>ROUND(I179*H179,2)</f>
        <v>0</v>
      </c>
      <c r="K179" s="206"/>
      <c r="L179" s="45"/>
      <c r="M179" s="207" t="s">
        <v>19</v>
      </c>
      <c r="N179" s="208" t="s">
        <v>43</v>
      </c>
      <c r="O179" s="85"/>
      <c r="P179" s="209">
        <f>O179*H179</f>
        <v>0</v>
      </c>
      <c r="Q179" s="209">
        <v>0.25364999999999999</v>
      </c>
      <c r="R179" s="209">
        <f>Q179*H179</f>
        <v>0.12682499999999999</v>
      </c>
      <c r="S179" s="209">
        <v>0</v>
      </c>
      <c r="T179" s="21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11" t="s">
        <v>126</v>
      </c>
      <c r="AT179" s="211" t="s">
        <v>122</v>
      </c>
      <c r="AU179" s="211" t="s">
        <v>127</v>
      </c>
      <c r="AY179" s="18" t="s">
        <v>120</v>
      </c>
      <c r="BE179" s="212">
        <f>IF(N179="základní",J179,0)</f>
        <v>0</v>
      </c>
      <c r="BF179" s="212">
        <f>IF(N179="snížená",J179,0)</f>
        <v>0</v>
      </c>
      <c r="BG179" s="212">
        <f>IF(N179="zákl. přenesená",J179,0)</f>
        <v>0</v>
      </c>
      <c r="BH179" s="212">
        <f>IF(N179="sníž. přenesená",J179,0)</f>
        <v>0</v>
      </c>
      <c r="BI179" s="212">
        <f>IF(N179="nulová",J179,0)</f>
        <v>0</v>
      </c>
      <c r="BJ179" s="18" t="s">
        <v>127</v>
      </c>
      <c r="BK179" s="212">
        <f>ROUND(I179*H179,2)</f>
        <v>0</v>
      </c>
      <c r="BL179" s="18" t="s">
        <v>126</v>
      </c>
      <c r="BM179" s="211" t="s">
        <v>262</v>
      </c>
    </row>
    <row r="180" s="2" customFormat="1">
      <c r="A180" s="39"/>
      <c r="B180" s="40"/>
      <c r="C180" s="41"/>
      <c r="D180" s="213" t="s">
        <v>129</v>
      </c>
      <c r="E180" s="41"/>
      <c r="F180" s="214" t="s">
        <v>263</v>
      </c>
      <c r="G180" s="41"/>
      <c r="H180" s="41"/>
      <c r="I180" s="215"/>
      <c r="J180" s="41"/>
      <c r="K180" s="41"/>
      <c r="L180" s="45"/>
      <c r="M180" s="216"/>
      <c r="N180" s="217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129</v>
      </c>
      <c r="AU180" s="18" t="s">
        <v>127</v>
      </c>
    </row>
    <row r="181" s="13" customFormat="1">
      <c r="A181" s="13"/>
      <c r="B181" s="218"/>
      <c r="C181" s="219"/>
      <c r="D181" s="220" t="s">
        <v>131</v>
      </c>
      <c r="E181" s="221" t="s">
        <v>19</v>
      </c>
      <c r="F181" s="222" t="s">
        <v>264</v>
      </c>
      <c r="G181" s="219"/>
      <c r="H181" s="223">
        <v>0.5</v>
      </c>
      <c r="I181" s="224"/>
      <c r="J181" s="219"/>
      <c r="K181" s="219"/>
      <c r="L181" s="225"/>
      <c r="M181" s="226"/>
      <c r="N181" s="227"/>
      <c r="O181" s="227"/>
      <c r="P181" s="227"/>
      <c r="Q181" s="227"/>
      <c r="R181" s="227"/>
      <c r="S181" s="227"/>
      <c r="T181" s="22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29" t="s">
        <v>131</v>
      </c>
      <c r="AU181" s="229" t="s">
        <v>127</v>
      </c>
      <c r="AV181" s="13" t="s">
        <v>127</v>
      </c>
      <c r="AW181" s="13" t="s">
        <v>33</v>
      </c>
      <c r="AX181" s="13" t="s">
        <v>76</v>
      </c>
      <c r="AY181" s="229" t="s">
        <v>120</v>
      </c>
    </row>
    <row r="182" s="2" customFormat="1" ht="37.8" customHeight="1">
      <c r="A182" s="39"/>
      <c r="B182" s="40"/>
      <c r="C182" s="199" t="s">
        <v>265</v>
      </c>
      <c r="D182" s="199" t="s">
        <v>122</v>
      </c>
      <c r="E182" s="200" t="s">
        <v>266</v>
      </c>
      <c r="F182" s="201" t="s">
        <v>267</v>
      </c>
      <c r="G182" s="202" t="s">
        <v>125</v>
      </c>
      <c r="H182" s="203">
        <v>1.8400000000000001</v>
      </c>
      <c r="I182" s="204"/>
      <c r="J182" s="205">
        <f>ROUND(I182*H182,2)</f>
        <v>0</v>
      </c>
      <c r="K182" s="206"/>
      <c r="L182" s="45"/>
      <c r="M182" s="207" t="s">
        <v>19</v>
      </c>
      <c r="N182" s="208" t="s">
        <v>43</v>
      </c>
      <c r="O182" s="85"/>
      <c r="P182" s="209">
        <f>O182*H182</f>
        <v>0</v>
      </c>
      <c r="Q182" s="209">
        <v>0.25364999999999999</v>
      </c>
      <c r="R182" s="209">
        <f>Q182*H182</f>
        <v>0.46671600000000002</v>
      </c>
      <c r="S182" s="209">
        <v>0</v>
      </c>
      <c r="T182" s="21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11" t="s">
        <v>126</v>
      </c>
      <c r="AT182" s="211" t="s">
        <v>122</v>
      </c>
      <c r="AU182" s="211" t="s">
        <v>127</v>
      </c>
      <c r="AY182" s="18" t="s">
        <v>120</v>
      </c>
      <c r="BE182" s="212">
        <f>IF(N182="základní",J182,0)</f>
        <v>0</v>
      </c>
      <c r="BF182" s="212">
        <f>IF(N182="snížená",J182,0)</f>
        <v>0</v>
      </c>
      <c r="BG182" s="212">
        <f>IF(N182="zákl. přenesená",J182,0)</f>
        <v>0</v>
      </c>
      <c r="BH182" s="212">
        <f>IF(N182="sníž. přenesená",J182,0)</f>
        <v>0</v>
      </c>
      <c r="BI182" s="212">
        <f>IF(N182="nulová",J182,0)</f>
        <v>0</v>
      </c>
      <c r="BJ182" s="18" t="s">
        <v>127</v>
      </c>
      <c r="BK182" s="212">
        <f>ROUND(I182*H182,2)</f>
        <v>0</v>
      </c>
      <c r="BL182" s="18" t="s">
        <v>126</v>
      </c>
      <c r="BM182" s="211" t="s">
        <v>268</v>
      </c>
    </row>
    <row r="183" s="2" customFormat="1">
      <c r="A183" s="39"/>
      <c r="B183" s="40"/>
      <c r="C183" s="41"/>
      <c r="D183" s="213" t="s">
        <v>129</v>
      </c>
      <c r="E183" s="41"/>
      <c r="F183" s="214" t="s">
        <v>269</v>
      </c>
      <c r="G183" s="41"/>
      <c r="H183" s="41"/>
      <c r="I183" s="215"/>
      <c r="J183" s="41"/>
      <c r="K183" s="41"/>
      <c r="L183" s="45"/>
      <c r="M183" s="216"/>
      <c r="N183" s="217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129</v>
      </c>
      <c r="AU183" s="18" t="s">
        <v>127</v>
      </c>
    </row>
    <row r="184" s="13" customFormat="1">
      <c r="A184" s="13"/>
      <c r="B184" s="218"/>
      <c r="C184" s="219"/>
      <c r="D184" s="220" t="s">
        <v>131</v>
      </c>
      <c r="E184" s="221" t="s">
        <v>19</v>
      </c>
      <c r="F184" s="222" t="s">
        <v>270</v>
      </c>
      <c r="G184" s="219"/>
      <c r="H184" s="223">
        <v>1.8400000000000001</v>
      </c>
      <c r="I184" s="224"/>
      <c r="J184" s="219"/>
      <c r="K184" s="219"/>
      <c r="L184" s="225"/>
      <c r="M184" s="226"/>
      <c r="N184" s="227"/>
      <c r="O184" s="227"/>
      <c r="P184" s="227"/>
      <c r="Q184" s="227"/>
      <c r="R184" s="227"/>
      <c r="S184" s="227"/>
      <c r="T184" s="22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29" t="s">
        <v>131</v>
      </c>
      <c r="AU184" s="229" t="s">
        <v>127</v>
      </c>
      <c r="AV184" s="13" t="s">
        <v>127</v>
      </c>
      <c r="AW184" s="13" t="s">
        <v>33</v>
      </c>
      <c r="AX184" s="13" t="s">
        <v>76</v>
      </c>
      <c r="AY184" s="229" t="s">
        <v>120</v>
      </c>
    </row>
    <row r="185" s="2" customFormat="1" ht="24.15" customHeight="1">
      <c r="A185" s="39"/>
      <c r="B185" s="40"/>
      <c r="C185" s="199" t="s">
        <v>271</v>
      </c>
      <c r="D185" s="199" t="s">
        <v>122</v>
      </c>
      <c r="E185" s="200" t="s">
        <v>272</v>
      </c>
      <c r="F185" s="201" t="s">
        <v>273</v>
      </c>
      <c r="G185" s="202" t="s">
        <v>154</v>
      </c>
      <c r="H185" s="203">
        <v>0.28799999999999998</v>
      </c>
      <c r="I185" s="204"/>
      <c r="J185" s="205">
        <f>ROUND(I185*H185,2)</f>
        <v>0</v>
      </c>
      <c r="K185" s="206"/>
      <c r="L185" s="45"/>
      <c r="M185" s="207" t="s">
        <v>19</v>
      </c>
      <c r="N185" s="208" t="s">
        <v>43</v>
      </c>
      <c r="O185" s="85"/>
      <c r="P185" s="209">
        <f>O185*H185</f>
        <v>0</v>
      </c>
      <c r="Q185" s="209">
        <v>2.4533</v>
      </c>
      <c r="R185" s="209">
        <f>Q185*H185</f>
        <v>0.70655039999999991</v>
      </c>
      <c r="S185" s="209">
        <v>0</v>
      </c>
      <c r="T185" s="21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1" t="s">
        <v>126</v>
      </c>
      <c r="AT185" s="211" t="s">
        <v>122</v>
      </c>
      <c r="AU185" s="211" t="s">
        <v>127</v>
      </c>
      <c r="AY185" s="18" t="s">
        <v>120</v>
      </c>
      <c r="BE185" s="212">
        <f>IF(N185="základní",J185,0)</f>
        <v>0</v>
      </c>
      <c r="BF185" s="212">
        <f>IF(N185="snížená",J185,0)</f>
        <v>0</v>
      </c>
      <c r="BG185" s="212">
        <f>IF(N185="zákl. přenesená",J185,0)</f>
        <v>0</v>
      </c>
      <c r="BH185" s="212">
        <f>IF(N185="sníž. přenesená",J185,0)</f>
        <v>0</v>
      </c>
      <c r="BI185" s="212">
        <f>IF(N185="nulová",J185,0)</f>
        <v>0</v>
      </c>
      <c r="BJ185" s="18" t="s">
        <v>127</v>
      </c>
      <c r="BK185" s="212">
        <f>ROUND(I185*H185,2)</f>
        <v>0</v>
      </c>
      <c r="BL185" s="18" t="s">
        <v>126</v>
      </c>
      <c r="BM185" s="211" t="s">
        <v>274</v>
      </c>
    </row>
    <row r="186" s="2" customFormat="1">
      <c r="A186" s="39"/>
      <c r="B186" s="40"/>
      <c r="C186" s="41"/>
      <c r="D186" s="213" t="s">
        <v>129</v>
      </c>
      <c r="E186" s="41"/>
      <c r="F186" s="214" t="s">
        <v>275</v>
      </c>
      <c r="G186" s="41"/>
      <c r="H186" s="41"/>
      <c r="I186" s="215"/>
      <c r="J186" s="41"/>
      <c r="K186" s="41"/>
      <c r="L186" s="45"/>
      <c r="M186" s="216"/>
      <c r="N186" s="217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129</v>
      </c>
      <c r="AU186" s="18" t="s">
        <v>127</v>
      </c>
    </row>
    <row r="187" s="2" customFormat="1">
      <c r="A187" s="39"/>
      <c r="B187" s="40"/>
      <c r="C187" s="41"/>
      <c r="D187" s="220" t="s">
        <v>276</v>
      </c>
      <c r="E187" s="41"/>
      <c r="F187" s="251" t="s">
        <v>277</v>
      </c>
      <c r="G187" s="41"/>
      <c r="H187" s="41"/>
      <c r="I187" s="215"/>
      <c r="J187" s="41"/>
      <c r="K187" s="41"/>
      <c r="L187" s="45"/>
      <c r="M187" s="216"/>
      <c r="N187" s="217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276</v>
      </c>
      <c r="AU187" s="18" t="s">
        <v>127</v>
      </c>
    </row>
    <row r="188" s="13" customFormat="1">
      <c r="A188" s="13"/>
      <c r="B188" s="218"/>
      <c r="C188" s="219"/>
      <c r="D188" s="220" t="s">
        <v>131</v>
      </c>
      <c r="E188" s="221" t="s">
        <v>19</v>
      </c>
      <c r="F188" s="222" t="s">
        <v>278</v>
      </c>
      <c r="G188" s="219"/>
      <c r="H188" s="223">
        <v>0.28799999999999998</v>
      </c>
      <c r="I188" s="224"/>
      <c r="J188" s="219"/>
      <c r="K188" s="219"/>
      <c r="L188" s="225"/>
      <c r="M188" s="226"/>
      <c r="N188" s="227"/>
      <c r="O188" s="227"/>
      <c r="P188" s="227"/>
      <c r="Q188" s="227"/>
      <c r="R188" s="227"/>
      <c r="S188" s="227"/>
      <c r="T188" s="22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29" t="s">
        <v>131</v>
      </c>
      <c r="AU188" s="229" t="s">
        <v>127</v>
      </c>
      <c r="AV188" s="13" t="s">
        <v>127</v>
      </c>
      <c r="AW188" s="13" t="s">
        <v>33</v>
      </c>
      <c r="AX188" s="13" t="s">
        <v>76</v>
      </c>
      <c r="AY188" s="229" t="s">
        <v>120</v>
      </c>
    </row>
    <row r="189" s="2" customFormat="1" ht="24.15" customHeight="1">
      <c r="A189" s="39"/>
      <c r="B189" s="40"/>
      <c r="C189" s="199" t="s">
        <v>279</v>
      </c>
      <c r="D189" s="199" t="s">
        <v>122</v>
      </c>
      <c r="E189" s="200" t="s">
        <v>280</v>
      </c>
      <c r="F189" s="201" t="s">
        <v>281</v>
      </c>
      <c r="G189" s="202" t="s">
        <v>125</v>
      </c>
      <c r="H189" s="203">
        <v>2.3799999999999999</v>
      </c>
      <c r="I189" s="204"/>
      <c r="J189" s="205">
        <f>ROUND(I189*H189,2)</f>
        <v>0</v>
      </c>
      <c r="K189" s="206"/>
      <c r="L189" s="45"/>
      <c r="M189" s="207" t="s">
        <v>19</v>
      </c>
      <c r="N189" s="208" t="s">
        <v>43</v>
      </c>
      <c r="O189" s="85"/>
      <c r="P189" s="209">
        <f>O189*H189</f>
        <v>0</v>
      </c>
      <c r="Q189" s="209">
        <v>0.00346</v>
      </c>
      <c r="R189" s="209">
        <f>Q189*H189</f>
        <v>0.0082347999999999987</v>
      </c>
      <c r="S189" s="209">
        <v>0</v>
      </c>
      <c r="T189" s="21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1" t="s">
        <v>126</v>
      </c>
      <c r="AT189" s="211" t="s">
        <v>122</v>
      </c>
      <c r="AU189" s="211" t="s">
        <v>127</v>
      </c>
      <c r="AY189" s="18" t="s">
        <v>120</v>
      </c>
      <c r="BE189" s="212">
        <f>IF(N189="základní",J189,0)</f>
        <v>0</v>
      </c>
      <c r="BF189" s="212">
        <f>IF(N189="snížená",J189,0)</f>
        <v>0</v>
      </c>
      <c r="BG189" s="212">
        <f>IF(N189="zákl. přenesená",J189,0)</f>
        <v>0</v>
      </c>
      <c r="BH189" s="212">
        <f>IF(N189="sníž. přenesená",J189,0)</f>
        <v>0</v>
      </c>
      <c r="BI189" s="212">
        <f>IF(N189="nulová",J189,0)</f>
        <v>0</v>
      </c>
      <c r="BJ189" s="18" t="s">
        <v>127</v>
      </c>
      <c r="BK189" s="212">
        <f>ROUND(I189*H189,2)</f>
        <v>0</v>
      </c>
      <c r="BL189" s="18" t="s">
        <v>126</v>
      </c>
      <c r="BM189" s="211" t="s">
        <v>282</v>
      </c>
    </row>
    <row r="190" s="2" customFormat="1">
      <c r="A190" s="39"/>
      <c r="B190" s="40"/>
      <c r="C190" s="41"/>
      <c r="D190" s="213" t="s">
        <v>129</v>
      </c>
      <c r="E190" s="41"/>
      <c r="F190" s="214" t="s">
        <v>283</v>
      </c>
      <c r="G190" s="41"/>
      <c r="H190" s="41"/>
      <c r="I190" s="215"/>
      <c r="J190" s="41"/>
      <c r="K190" s="41"/>
      <c r="L190" s="45"/>
      <c r="M190" s="216"/>
      <c r="N190" s="217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129</v>
      </c>
      <c r="AU190" s="18" t="s">
        <v>127</v>
      </c>
    </row>
    <row r="191" s="13" customFormat="1">
      <c r="A191" s="13"/>
      <c r="B191" s="218"/>
      <c r="C191" s="219"/>
      <c r="D191" s="220" t="s">
        <v>131</v>
      </c>
      <c r="E191" s="221" t="s">
        <v>19</v>
      </c>
      <c r="F191" s="222" t="s">
        <v>284</v>
      </c>
      <c r="G191" s="219"/>
      <c r="H191" s="223">
        <v>2.3799999999999999</v>
      </c>
      <c r="I191" s="224"/>
      <c r="J191" s="219"/>
      <c r="K191" s="219"/>
      <c r="L191" s="225"/>
      <c r="M191" s="226"/>
      <c r="N191" s="227"/>
      <c r="O191" s="227"/>
      <c r="P191" s="227"/>
      <c r="Q191" s="227"/>
      <c r="R191" s="227"/>
      <c r="S191" s="227"/>
      <c r="T191" s="22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29" t="s">
        <v>131</v>
      </c>
      <c r="AU191" s="229" t="s">
        <v>127</v>
      </c>
      <c r="AV191" s="13" t="s">
        <v>127</v>
      </c>
      <c r="AW191" s="13" t="s">
        <v>33</v>
      </c>
      <c r="AX191" s="13" t="s">
        <v>76</v>
      </c>
      <c r="AY191" s="229" t="s">
        <v>120</v>
      </c>
    </row>
    <row r="192" s="2" customFormat="1" ht="24.15" customHeight="1">
      <c r="A192" s="39"/>
      <c r="B192" s="40"/>
      <c r="C192" s="199" t="s">
        <v>285</v>
      </c>
      <c r="D192" s="199" t="s">
        <v>122</v>
      </c>
      <c r="E192" s="200" t="s">
        <v>286</v>
      </c>
      <c r="F192" s="201" t="s">
        <v>287</v>
      </c>
      <c r="G192" s="202" t="s">
        <v>125</v>
      </c>
      <c r="H192" s="203">
        <v>2.3799999999999999</v>
      </c>
      <c r="I192" s="204"/>
      <c r="J192" s="205">
        <f>ROUND(I192*H192,2)</f>
        <v>0</v>
      </c>
      <c r="K192" s="206"/>
      <c r="L192" s="45"/>
      <c r="M192" s="207" t="s">
        <v>19</v>
      </c>
      <c r="N192" s="208" t="s">
        <v>43</v>
      </c>
      <c r="O192" s="85"/>
      <c r="P192" s="209">
        <f>O192*H192</f>
        <v>0</v>
      </c>
      <c r="Q192" s="209">
        <v>0</v>
      </c>
      <c r="R192" s="209">
        <f>Q192*H192</f>
        <v>0</v>
      </c>
      <c r="S192" s="209">
        <v>0</v>
      </c>
      <c r="T192" s="21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11" t="s">
        <v>126</v>
      </c>
      <c r="AT192" s="211" t="s">
        <v>122</v>
      </c>
      <c r="AU192" s="211" t="s">
        <v>127</v>
      </c>
      <c r="AY192" s="18" t="s">
        <v>120</v>
      </c>
      <c r="BE192" s="212">
        <f>IF(N192="základní",J192,0)</f>
        <v>0</v>
      </c>
      <c r="BF192" s="212">
        <f>IF(N192="snížená",J192,0)</f>
        <v>0</v>
      </c>
      <c r="BG192" s="212">
        <f>IF(N192="zákl. přenesená",J192,0)</f>
        <v>0</v>
      </c>
      <c r="BH192" s="212">
        <f>IF(N192="sníž. přenesená",J192,0)</f>
        <v>0</v>
      </c>
      <c r="BI192" s="212">
        <f>IF(N192="nulová",J192,0)</f>
        <v>0</v>
      </c>
      <c r="BJ192" s="18" t="s">
        <v>127</v>
      </c>
      <c r="BK192" s="212">
        <f>ROUND(I192*H192,2)</f>
        <v>0</v>
      </c>
      <c r="BL192" s="18" t="s">
        <v>126</v>
      </c>
      <c r="BM192" s="211" t="s">
        <v>288</v>
      </c>
    </row>
    <row r="193" s="2" customFormat="1">
      <c r="A193" s="39"/>
      <c r="B193" s="40"/>
      <c r="C193" s="41"/>
      <c r="D193" s="213" t="s">
        <v>129</v>
      </c>
      <c r="E193" s="41"/>
      <c r="F193" s="214" t="s">
        <v>289</v>
      </c>
      <c r="G193" s="41"/>
      <c r="H193" s="41"/>
      <c r="I193" s="215"/>
      <c r="J193" s="41"/>
      <c r="K193" s="41"/>
      <c r="L193" s="45"/>
      <c r="M193" s="216"/>
      <c r="N193" s="217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129</v>
      </c>
      <c r="AU193" s="18" t="s">
        <v>127</v>
      </c>
    </row>
    <row r="194" s="2" customFormat="1" ht="24.15" customHeight="1">
      <c r="A194" s="39"/>
      <c r="B194" s="40"/>
      <c r="C194" s="199" t="s">
        <v>290</v>
      </c>
      <c r="D194" s="199" t="s">
        <v>122</v>
      </c>
      <c r="E194" s="200" t="s">
        <v>291</v>
      </c>
      <c r="F194" s="201" t="s">
        <v>292</v>
      </c>
      <c r="G194" s="202" t="s">
        <v>256</v>
      </c>
      <c r="H194" s="203">
        <v>8</v>
      </c>
      <c r="I194" s="204"/>
      <c r="J194" s="205">
        <f>ROUND(I194*H194,2)</f>
        <v>0</v>
      </c>
      <c r="K194" s="206"/>
      <c r="L194" s="45"/>
      <c r="M194" s="207" t="s">
        <v>19</v>
      </c>
      <c r="N194" s="208" t="s">
        <v>43</v>
      </c>
      <c r="O194" s="85"/>
      <c r="P194" s="209">
        <f>O194*H194</f>
        <v>0</v>
      </c>
      <c r="Q194" s="209">
        <v>0</v>
      </c>
      <c r="R194" s="209">
        <f>Q194*H194</f>
        <v>0</v>
      </c>
      <c r="S194" s="209">
        <v>0</v>
      </c>
      <c r="T194" s="21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11" t="s">
        <v>126</v>
      </c>
      <c r="AT194" s="211" t="s">
        <v>122</v>
      </c>
      <c r="AU194" s="211" t="s">
        <v>127</v>
      </c>
      <c r="AY194" s="18" t="s">
        <v>120</v>
      </c>
      <c r="BE194" s="212">
        <f>IF(N194="základní",J194,0)</f>
        <v>0</v>
      </c>
      <c r="BF194" s="212">
        <f>IF(N194="snížená",J194,0)</f>
        <v>0</v>
      </c>
      <c r="BG194" s="212">
        <f>IF(N194="zákl. přenesená",J194,0)</f>
        <v>0</v>
      </c>
      <c r="BH194" s="212">
        <f>IF(N194="sníž. přenesená",J194,0)</f>
        <v>0</v>
      </c>
      <c r="BI194" s="212">
        <f>IF(N194="nulová",J194,0)</f>
        <v>0</v>
      </c>
      <c r="BJ194" s="18" t="s">
        <v>127</v>
      </c>
      <c r="BK194" s="212">
        <f>ROUND(I194*H194,2)</f>
        <v>0</v>
      </c>
      <c r="BL194" s="18" t="s">
        <v>126</v>
      </c>
      <c r="BM194" s="211" t="s">
        <v>293</v>
      </c>
    </row>
    <row r="195" s="2" customFormat="1" ht="24.15" customHeight="1">
      <c r="A195" s="39"/>
      <c r="B195" s="40"/>
      <c r="C195" s="199" t="s">
        <v>294</v>
      </c>
      <c r="D195" s="199" t="s">
        <v>122</v>
      </c>
      <c r="E195" s="200" t="s">
        <v>295</v>
      </c>
      <c r="F195" s="201" t="s">
        <v>296</v>
      </c>
      <c r="G195" s="202" t="s">
        <v>297</v>
      </c>
      <c r="H195" s="203">
        <v>1</v>
      </c>
      <c r="I195" s="204"/>
      <c r="J195" s="205">
        <f>ROUND(I195*H195,2)</f>
        <v>0</v>
      </c>
      <c r="K195" s="206"/>
      <c r="L195" s="45"/>
      <c r="M195" s="207" t="s">
        <v>19</v>
      </c>
      <c r="N195" s="208" t="s">
        <v>43</v>
      </c>
      <c r="O195" s="85"/>
      <c r="P195" s="209">
        <f>O195*H195</f>
        <v>0</v>
      </c>
      <c r="Q195" s="209">
        <v>0</v>
      </c>
      <c r="R195" s="209">
        <f>Q195*H195</f>
        <v>0</v>
      </c>
      <c r="S195" s="209">
        <v>0</v>
      </c>
      <c r="T195" s="21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11" t="s">
        <v>126</v>
      </c>
      <c r="AT195" s="211" t="s">
        <v>122</v>
      </c>
      <c r="AU195" s="211" t="s">
        <v>127</v>
      </c>
      <c r="AY195" s="18" t="s">
        <v>120</v>
      </c>
      <c r="BE195" s="212">
        <f>IF(N195="základní",J195,0)</f>
        <v>0</v>
      </c>
      <c r="BF195" s="212">
        <f>IF(N195="snížená",J195,0)</f>
        <v>0</v>
      </c>
      <c r="BG195" s="212">
        <f>IF(N195="zákl. přenesená",J195,0)</f>
        <v>0</v>
      </c>
      <c r="BH195" s="212">
        <f>IF(N195="sníž. přenesená",J195,0)</f>
        <v>0</v>
      </c>
      <c r="BI195" s="212">
        <f>IF(N195="nulová",J195,0)</f>
        <v>0</v>
      </c>
      <c r="BJ195" s="18" t="s">
        <v>127</v>
      </c>
      <c r="BK195" s="212">
        <f>ROUND(I195*H195,2)</f>
        <v>0</v>
      </c>
      <c r="BL195" s="18" t="s">
        <v>126</v>
      </c>
      <c r="BM195" s="211" t="s">
        <v>298</v>
      </c>
    </row>
    <row r="196" s="2" customFormat="1" ht="55.5" customHeight="1">
      <c r="A196" s="39"/>
      <c r="B196" s="40"/>
      <c r="C196" s="199" t="s">
        <v>299</v>
      </c>
      <c r="D196" s="199" t="s">
        <v>122</v>
      </c>
      <c r="E196" s="200" t="s">
        <v>300</v>
      </c>
      <c r="F196" s="201" t="s">
        <v>301</v>
      </c>
      <c r="G196" s="202" t="s">
        <v>302</v>
      </c>
      <c r="H196" s="203">
        <v>49</v>
      </c>
      <c r="I196" s="204"/>
      <c r="J196" s="205">
        <f>ROUND(I196*H196,2)</f>
        <v>0</v>
      </c>
      <c r="K196" s="206"/>
      <c r="L196" s="45"/>
      <c r="M196" s="207" t="s">
        <v>19</v>
      </c>
      <c r="N196" s="208" t="s">
        <v>43</v>
      </c>
      <c r="O196" s="85"/>
      <c r="P196" s="209">
        <f>O196*H196</f>
        <v>0</v>
      </c>
      <c r="Q196" s="209">
        <v>0</v>
      </c>
      <c r="R196" s="209">
        <f>Q196*H196</f>
        <v>0</v>
      </c>
      <c r="S196" s="209">
        <v>0</v>
      </c>
      <c r="T196" s="21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11" t="s">
        <v>126</v>
      </c>
      <c r="AT196" s="211" t="s">
        <v>122</v>
      </c>
      <c r="AU196" s="211" t="s">
        <v>127</v>
      </c>
      <c r="AY196" s="18" t="s">
        <v>120</v>
      </c>
      <c r="BE196" s="212">
        <f>IF(N196="základní",J196,0)</f>
        <v>0</v>
      </c>
      <c r="BF196" s="212">
        <f>IF(N196="snížená",J196,0)</f>
        <v>0</v>
      </c>
      <c r="BG196" s="212">
        <f>IF(N196="zákl. přenesená",J196,0)</f>
        <v>0</v>
      </c>
      <c r="BH196" s="212">
        <f>IF(N196="sníž. přenesená",J196,0)</f>
        <v>0</v>
      </c>
      <c r="BI196" s="212">
        <f>IF(N196="nulová",J196,0)</f>
        <v>0</v>
      </c>
      <c r="BJ196" s="18" t="s">
        <v>127</v>
      </c>
      <c r="BK196" s="212">
        <f>ROUND(I196*H196,2)</f>
        <v>0</v>
      </c>
      <c r="BL196" s="18" t="s">
        <v>126</v>
      </c>
      <c r="BM196" s="211" t="s">
        <v>303</v>
      </c>
    </row>
    <row r="197" s="2" customFormat="1" ht="37.8" customHeight="1">
      <c r="A197" s="39"/>
      <c r="B197" s="40"/>
      <c r="C197" s="199" t="s">
        <v>304</v>
      </c>
      <c r="D197" s="199" t="s">
        <v>122</v>
      </c>
      <c r="E197" s="200" t="s">
        <v>305</v>
      </c>
      <c r="F197" s="201" t="s">
        <v>306</v>
      </c>
      <c r="G197" s="202" t="s">
        <v>307</v>
      </c>
      <c r="H197" s="203">
        <v>16</v>
      </c>
      <c r="I197" s="204"/>
      <c r="J197" s="205">
        <f>ROUND(I197*H197,2)</f>
        <v>0</v>
      </c>
      <c r="K197" s="206"/>
      <c r="L197" s="45"/>
      <c r="M197" s="207" t="s">
        <v>19</v>
      </c>
      <c r="N197" s="208" t="s">
        <v>43</v>
      </c>
      <c r="O197" s="85"/>
      <c r="P197" s="209">
        <f>O197*H197</f>
        <v>0</v>
      </c>
      <c r="Q197" s="209">
        <v>0</v>
      </c>
      <c r="R197" s="209">
        <f>Q197*H197</f>
        <v>0</v>
      </c>
      <c r="S197" s="209">
        <v>0</v>
      </c>
      <c r="T197" s="21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11" t="s">
        <v>126</v>
      </c>
      <c r="AT197" s="211" t="s">
        <v>122</v>
      </c>
      <c r="AU197" s="211" t="s">
        <v>127</v>
      </c>
      <c r="AY197" s="18" t="s">
        <v>120</v>
      </c>
      <c r="BE197" s="212">
        <f>IF(N197="základní",J197,0)</f>
        <v>0</v>
      </c>
      <c r="BF197" s="212">
        <f>IF(N197="snížená",J197,0)</f>
        <v>0</v>
      </c>
      <c r="BG197" s="212">
        <f>IF(N197="zákl. přenesená",J197,0)</f>
        <v>0</v>
      </c>
      <c r="BH197" s="212">
        <f>IF(N197="sníž. přenesená",J197,0)</f>
        <v>0</v>
      </c>
      <c r="BI197" s="212">
        <f>IF(N197="nulová",J197,0)</f>
        <v>0</v>
      </c>
      <c r="BJ197" s="18" t="s">
        <v>127</v>
      </c>
      <c r="BK197" s="212">
        <f>ROUND(I197*H197,2)</f>
        <v>0</v>
      </c>
      <c r="BL197" s="18" t="s">
        <v>126</v>
      </c>
      <c r="BM197" s="211" t="s">
        <v>308</v>
      </c>
    </row>
    <row r="198" s="2" customFormat="1" ht="24.15" customHeight="1">
      <c r="A198" s="39"/>
      <c r="B198" s="40"/>
      <c r="C198" s="199" t="s">
        <v>309</v>
      </c>
      <c r="D198" s="199" t="s">
        <v>122</v>
      </c>
      <c r="E198" s="200" t="s">
        <v>310</v>
      </c>
      <c r="F198" s="201" t="s">
        <v>311</v>
      </c>
      <c r="G198" s="202" t="s">
        <v>297</v>
      </c>
      <c r="H198" s="203">
        <v>1</v>
      </c>
      <c r="I198" s="204"/>
      <c r="J198" s="205">
        <f>ROUND(I198*H198,2)</f>
        <v>0</v>
      </c>
      <c r="K198" s="206"/>
      <c r="L198" s="45"/>
      <c r="M198" s="207" t="s">
        <v>19</v>
      </c>
      <c r="N198" s="208" t="s">
        <v>43</v>
      </c>
      <c r="O198" s="85"/>
      <c r="P198" s="209">
        <f>O198*H198</f>
        <v>0</v>
      </c>
      <c r="Q198" s="209">
        <v>0</v>
      </c>
      <c r="R198" s="209">
        <f>Q198*H198</f>
        <v>0</v>
      </c>
      <c r="S198" s="209">
        <v>0</v>
      </c>
      <c r="T198" s="21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1" t="s">
        <v>126</v>
      </c>
      <c r="AT198" s="211" t="s">
        <v>122</v>
      </c>
      <c r="AU198" s="211" t="s">
        <v>127</v>
      </c>
      <c r="AY198" s="18" t="s">
        <v>120</v>
      </c>
      <c r="BE198" s="212">
        <f>IF(N198="základní",J198,0)</f>
        <v>0</v>
      </c>
      <c r="BF198" s="212">
        <f>IF(N198="snížená",J198,0)</f>
        <v>0</v>
      </c>
      <c r="BG198" s="212">
        <f>IF(N198="zákl. přenesená",J198,0)</f>
        <v>0</v>
      </c>
      <c r="BH198" s="212">
        <f>IF(N198="sníž. přenesená",J198,0)</f>
        <v>0</v>
      </c>
      <c r="BI198" s="212">
        <f>IF(N198="nulová",J198,0)</f>
        <v>0</v>
      </c>
      <c r="BJ198" s="18" t="s">
        <v>127</v>
      </c>
      <c r="BK198" s="212">
        <f>ROUND(I198*H198,2)</f>
        <v>0</v>
      </c>
      <c r="BL198" s="18" t="s">
        <v>126</v>
      </c>
      <c r="BM198" s="211" t="s">
        <v>312</v>
      </c>
    </row>
    <row r="199" s="12" customFormat="1" ht="22.8" customHeight="1">
      <c r="A199" s="12"/>
      <c r="B199" s="183"/>
      <c r="C199" s="184"/>
      <c r="D199" s="185" t="s">
        <v>70</v>
      </c>
      <c r="E199" s="197" t="s">
        <v>126</v>
      </c>
      <c r="F199" s="197" t="s">
        <v>313</v>
      </c>
      <c r="G199" s="184"/>
      <c r="H199" s="184"/>
      <c r="I199" s="187"/>
      <c r="J199" s="198">
        <f>BK199</f>
        <v>0</v>
      </c>
      <c r="K199" s="184"/>
      <c r="L199" s="189"/>
      <c r="M199" s="190"/>
      <c r="N199" s="191"/>
      <c r="O199" s="191"/>
      <c r="P199" s="192">
        <f>SUM(P200:P208)</f>
        <v>0</v>
      </c>
      <c r="Q199" s="191"/>
      <c r="R199" s="192">
        <f>SUM(R200:R208)</f>
        <v>0.50956208999999997</v>
      </c>
      <c r="S199" s="191"/>
      <c r="T199" s="193">
        <f>SUM(T200:T208)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94" t="s">
        <v>76</v>
      </c>
      <c r="AT199" s="195" t="s">
        <v>70</v>
      </c>
      <c r="AU199" s="195" t="s">
        <v>76</v>
      </c>
      <c r="AY199" s="194" t="s">
        <v>120</v>
      </c>
      <c r="BK199" s="196">
        <f>SUM(BK200:BK208)</f>
        <v>0</v>
      </c>
    </row>
    <row r="200" s="2" customFormat="1" ht="37.8" customHeight="1">
      <c r="A200" s="39"/>
      <c r="B200" s="40"/>
      <c r="C200" s="199" t="s">
        <v>314</v>
      </c>
      <c r="D200" s="199" t="s">
        <v>122</v>
      </c>
      <c r="E200" s="200" t="s">
        <v>315</v>
      </c>
      <c r="F200" s="201" t="s">
        <v>316</v>
      </c>
      <c r="G200" s="202" t="s">
        <v>208</v>
      </c>
      <c r="H200" s="203">
        <v>0.501</v>
      </c>
      <c r="I200" s="204"/>
      <c r="J200" s="205">
        <f>ROUND(I200*H200,2)</f>
        <v>0</v>
      </c>
      <c r="K200" s="206"/>
      <c r="L200" s="45"/>
      <c r="M200" s="207" t="s">
        <v>19</v>
      </c>
      <c r="N200" s="208" t="s">
        <v>43</v>
      </c>
      <c r="O200" s="85"/>
      <c r="P200" s="209">
        <f>O200*H200</f>
        <v>0</v>
      </c>
      <c r="Q200" s="209">
        <v>0.017090000000000001</v>
      </c>
      <c r="R200" s="209">
        <f>Q200*H200</f>
        <v>0.0085620900000000014</v>
      </c>
      <c r="S200" s="209">
        <v>0</v>
      </c>
      <c r="T200" s="21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11" t="s">
        <v>126</v>
      </c>
      <c r="AT200" s="211" t="s">
        <v>122</v>
      </c>
      <c r="AU200" s="211" t="s">
        <v>127</v>
      </c>
      <c r="AY200" s="18" t="s">
        <v>120</v>
      </c>
      <c r="BE200" s="212">
        <f>IF(N200="základní",J200,0)</f>
        <v>0</v>
      </c>
      <c r="BF200" s="212">
        <f>IF(N200="snížená",J200,0)</f>
        <v>0</v>
      </c>
      <c r="BG200" s="212">
        <f>IF(N200="zákl. přenesená",J200,0)</f>
        <v>0</v>
      </c>
      <c r="BH200" s="212">
        <f>IF(N200="sníž. přenesená",J200,0)</f>
        <v>0</v>
      </c>
      <c r="BI200" s="212">
        <f>IF(N200="nulová",J200,0)</f>
        <v>0</v>
      </c>
      <c r="BJ200" s="18" t="s">
        <v>127</v>
      </c>
      <c r="BK200" s="212">
        <f>ROUND(I200*H200,2)</f>
        <v>0</v>
      </c>
      <c r="BL200" s="18" t="s">
        <v>126</v>
      </c>
      <c r="BM200" s="211" t="s">
        <v>317</v>
      </c>
    </row>
    <row r="201" s="2" customFormat="1">
      <c r="A201" s="39"/>
      <c r="B201" s="40"/>
      <c r="C201" s="41"/>
      <c r="D201" s="213" t="s">
        <v>129</v>
      </c>
      <c r="E201" s="41"/>
      <c r="F201" s="214" t="s">
        <v>318</v>
      </c>
      <c r="G201" s="41"/>
      <c r="H201" s="41"/>
      <c r="I201" s="215"/>
      <c r="J201" s="41"/>
      <c r="K201" s="41"/>
      <c r="L201" s="45"/>
      <c r="M201" s="216"/>
      <c r="N201" s="217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129</v>
      </c>
      <c r="AU201" s="18" t="s">
        <v>127</v>
      </c>
    </row>
    <row r="202" s="2" customFormat="1">
      <c r="A202" s="39"/>
      <c r="B202" s="40"/>
      <c r="C202" s="41"/>
      <c r="D202" s="220" t="s">
        <v>276</v>
      </c>
      <c r="E202" s="41"/>
      <c r="F202" s="251" t="s">
        <v>319</v>
      </c>
      <c r="G202" s="41"/>
      <c r="H202" s="41"/>
      <c r="I202" s="215"/>
      <c r="J202" s="41"/>
      <c r="K202" s="41"/>
      <c r="L202" s="45"/>
      <c r="M202" s="216"/>
      <c r="N202" s="217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276</v>
      </c>
      <c r="AU202" s="18" t="s">
        <v>127</v>
      </c>
    </row>
    <row r="203" s="13" customFormat="1">
      <c r="A203" s="13"/>
      <c r="B203" s="218"/>
      <c r="C203" s="219"/>
      <c r="D203" s="220" t="s">
        <v>131</v>
      </c>
      <c r="E203" s="221" t="s">
        <v>19</v>
      </c>
      <c r="F203" s="222" t="s">
        <v>320</v>
      </c>
      <c r="G203" s="219"/>
      <c r="H203" s="223">
        <v>0.501</v>
      </c>
      <c r="I203" s="224"/>
      <c r="J203" s="219"/>
      <c r="K203" s="219"/>
      <c r="L203" s="225"/>
      <c r="M203" s="226"/>
      <c r="N203" s="227"/>
      <c r="O203" s="227"/>
      <c r="P203" s="227"/>
      <c r="Q203" s="227"/>
      <c r="R203" s="227"/>
      <c r="S203" s="227"/>
      <c r="T203" s="22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29" t="s">
        <v>131</v>
      </c>
      <c r="AU203" s="229" t="s">
        <v>127</v>
      </c>
      <c r="AV203" s="13" t="s">
        <v>127</v>
      </c>
      <c r="AW203" s="13" t="s">
        <v>33</v>
      </c>
      <c r="AX203" s="13" t="s">
        <v>76</v>
      </c>
      <c r="AY203" s="229" t="s">
        <v>120</v>
      </c>
    </row>
    <row r="204" s="2" customFormat="1" ht="21.75" customHeight="1">
      <c r="A204" s="39"/>
      <c r="B204" s="40"/>
      <c r="C204" s="252" t="s">
        <v>321</v>
      </c>
      <c r="D204" s="252" t="s">
        <v>322</v>
      </c>
      <c r="E204" s="253" t="s">
        <v>323</v>
      </c>
      <c r="F204" s="254" t="s">
        <v>324</v>
      </c>
      <c r="G204" s="255" t="s">
        <v>208</v>
      </c>
      <c r="H204" s="256">
        <v>0.501</v>
      </c>
      <c r="I204" s="257"/>
      <c r="J204" s="258">
        <f>ROUND(I204*H204,2)</f>
        <v>0</v>
      </c>
      <c r="K204" s="259"/>
      <c r="L204" s="260"/>
      <c r="M204" s="261" t="s">
        <v>19</v>
      </c>
      <c r="N204" s="262" t="s">
        <v>43</v>
      </c>
      <c r="O204" s="85"/>
      <c r="P204" s="209">
        <f>O204*H204</f>
        <v>0</v>
      </c>
      <c r="Q204" s="209">
        <v>1</v>
      </c>
      <c r="R204" s="209">
        <f>Q204*H204</f>
        <v>0.501</v>
      </c>
      <c r="S204" s="209">
        <v>0</v>
      </c>
      <c r="T204" s="21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11" t="s">
        <v>172</v>
      </c>
      <c r="AT204" s="211" t="s">
        <v>322</v>
      </c>
      <c r="AU204" s="211" t="s">
        <v>127</v>
      </c>
      <c r="AY204" s="18" t="s">
        <v>120</v>
      </c>
      <c r="BE204" s="212">
        <f>IF(N204="základní",J204,0)</f>
        <v>0</v>
      </c>
      <c r="BF204" s="212">
        <f>IF(N204="snížená",J204,0)</f>
        <v>0</v>
      </c>
      <c r="BG204" s="212">
        <f>IF(N204="zákl. přenesená",J204,0)</f>
        <v>0</v>
      </c>
      <c r="BH204" s="212">
        <f>IF(N204="sníž. přenesená",J204,0)</f>
        <v>0</v>
      </c>
      <c r="BI204" s="212">
        <f>IF(N204="nulová",J204,0)</f>
        <v>0</v>
      </c>
      <c r="BJ204" s="18" t="s">
        <v>127</v>
      </c>
      <c r="BK204" s="212">
        <f>ROUND(I204*H204,2)</f>
        <v>0</v>
      </c>
      <c r="BL204" s="18" t="s">
        <v>126</v>
      </c>
      <c r="BM204" s="211" t="s">
        <v>325</v>
      </c>
    </row>
    <row r="205" s="2" customFormat="1" ht="24.15" customHeight="1">
      <c r="A205" s="39"/>
      <c r="B205" s="40"/>
      <c r="C205" s="199" t="s">
        <v>326</v>
      </c>
      <c r="D205" s="199" t="s">
        <v>122</v>
      </c>
      <c r="E205" s="200" t="s">
        <v>327</v>
      </c>
      <c r="F205" s="201" t="s">
        <v>328</v>
      </c>
      <c r="G205" s="202" t="s">
        <v>256</v>
      </c>
      <c r="H205" s="203">
        <v>2</v>
      </c>
      <c r="I205" s="204"/>
      <c r="J205" s="205">
        <f>ROUND(I205*H205,2)</f>
        <v>0</v>
      </c>
      <c r="K205" s="206"/>
      <c r="L205" s="45"/>
      <c r="M205" s="207" t="s">
        <v>19</v>
      </c>
      <c r="N205" s="208" t="s">
        <v>43</v>
      </c>
      <c r="O205" s="85"/>
      <c r="P205" s="209">
        <f>O205*H205</f>
        <v>0</v>
      </c>
      <c r="Q205" s="209">
        <v>0</v>
      </c>
      <c r="R205" s="209">
        <f>Q205*H205</f>
        <v>0</v>
      </c>
      <c r="S205" s="209">
        <v>0</v>
      </c>
      <c r="T205" s="21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1" t="s">
        <v>126</v>
      </c>
      <c r="AT205" s="211" t="s">
        <v>122</v>
      </c>
      <c r="AU205" s="211" t="s">
        <v>127</v>
      </c>
      <c r="AY205" s="18" t="s">
        <v>120</v>
      </c>
      <c r="BE205" s="212">
        <f>IF(N205="základní",J205,0)</f>
        <v>0</v>
      </c>
      <c r="BF205" s="212">
        <f>IF(N205="snížená",J205,0)</f>
        <v>0</v>
      </c>
      <c r="BG205" s="212">
        <f>IF(N205="zákl. přenesená",J205,0)</f>
        <v>0</v>
      </c>
      <c r="BH205" s="212">
        <f>IF(N205="sníž. přenesená",J205,0)</f>
        <v>0</v>
      </c>
      <c r="BI205" s="212">
        <f>IF(N205="nulová",J205,0)</f>
        <v>0</v>
      </c>
      <c r="BJ205" s="18" t="s">
        <v>127</v>
      </c>
      <c r="BK205" s="212">
        <f>ROUND(I205*H205,2)</f>
        <v>0</v>
      </c>
      <c r="BL205" s="18" t="s">
        <v>126</v>
      </c>
      <c r="BM205" s="211" t="s">
        <v>329</v>
      </c>
    </row>
    <row r="206" s="2" customFormat="1" ht="37.8" customHeight="1">
      <c r="A206" s="39"/>
      <c r="B206" s="40"/>
      <c r="C206" s="199" t="s">
        <v>330</v>
      </c>
      <c r="D206" s="199" t="s">
        <v>122</v>
      </c>
      <c r="E206" s="200" t="s">
        <v>331</v>
      </c>
      <c r="F206" s="201" t="s">
        <v>332</v>
      </c>
      <c r="G206" s="202" t="s">
        <v>302</v>
      </c>
      <c r="H206" s="203">
        <v>100</v>
      </c>
      <c r="I206" s="204"/>
      <c r="J206" s="205">
        <f>ROUND(I206*H206,2)</f>
        <v>0</v>
      </c>
      <c r="K206" s="206"/>
      <c r="L206" s="45"/>
      <c r="M206" s="207" t="s">
        <v>19</v>
      </c>
      <c r="N206" s="208" t="s">
        <v>43</v>
      </c>
      <c r="O206" s="85"/>
      <c r="P206" s="209">
        <f>O206*H206</f>
        <v>0</v>
      </c>
      <c r="Q206" s="209">
        <v>0</v>
      </c>
      <c r="R206" s="209">
        <f>Q206*H206</f>
        <v>0</v>
      </c>
      <c r="S206" s="209">
        <v>0</v>
      </c>
      <c r="T206" s="21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11" t="s">
        <v>126</v>
      </c>
      <c r="AT206" s="211" t="s">
        <v>122</v>
      </c>
      <c r="AU206" s="211" t="s">
        <v>127</v>
      </c>
      <c r="AY206" s="18" t="s">
        <v>120</v>
      </c>
      <c r="BE206" s="212">
        <f>IF(N206="základní",J206,0)</f>
        <v>0</v>
      </c>
      <c r="BF206" s="212">
        <f>IF(N206="snížená",J206,0)</f>
        <v>0</v>
      </c>
      <c r="BG206" s="212">
        <f>IF(N206="zákl. přenesená",J206,0)</f>
        <v>0</v>
      </c>
      <c r="BH206" s="212">
        <f>IF(N206="sníž. přenesená",J206,0)</f>
        <v>0</v>
      </c>
      <c r="BI206" s="212">
        <f>IF(N206="nulová",J206,0)</f>
        <v>0</v>
      </c>
      <c r="BJ206" s="18" t="s">
        <v>127</v>
      </c>
      <c r="BK206" s="212">
        <f>ROUND(I206*H206,2)</f>
        <v>0</v>
      </c>
      <c r="BL206" s="18" t="s">
        <v>126</v>
      </c>
      <c r="BM206" s="211" t="s">
        <v>333</v>
      </c>
    </row>
    <row r="207" s="2" customFormat="1" ht="24.15" customHeight="1">
      <c r="A207" s="39"/>
      <c r="B207" s="40"/>
      <c r="C207" s="199" t="s">
        <v>334</v>
      </c>
      <c r="D207" s="199" t="s">
        <v>122</v>
      </c>
      <c r="E207" s="200" t="s">
        <v>335</v>
      </c>
      <c r="F207" s="201" t="s">
        <v>336</v>
      </c>
      <c r="G207" s="202" t="s">
        <v>256</v>
      </c>
      <c r="H207" s="203">
        <v>2</v>
      </c>
      <c r="I207" s="204"/>
      <c r="J207" s="205">
        <f>ROUND(I207*H207,2)</f>
        <v>0</v>
      </c>
      <c r="K207" s="206"/>
      <c r="L207" s="45"/>
      <c r="M207" s="207" t="s">
        <v>19</v>
      </c>
      <c r="N207" s="208" t="s">
        <v>43</v>
      </c>
      <c r="O207" s="85"/>
      <c r="P207" s="209">
        <f>O207*H207</f>
        <v>0</v>
      </c>
      <c r="Q207" s="209">
        <v>0</v>
      </c>
      <c r="R207" s="209">
        <f>Q207*H207</f>
        <v>0</v>
      </c>
      <c r="S207" s="209">
        <v>0</v>
      </c>
      <c r="T207" s="21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11" t="s">
        <v>126</v>
      </c>
      <c r="AT207" s="211" t="s">
        <v>122</v>
      </c>
      <c r="AU207" s="211" t="s">
        <v>127</v>
      </c>
      <c r="AY207" s="18" t="s">
        <v>120</v>
      </c>
      <c r="BE207" s="212">
        <f>IF(N207="základní",J207,0)</f>
        <v>0</v>
      </c>
      <c r="BF207" s="212">
        <f>IF(N207="snížená",J207,0)</f>
        <v>0</v>
      </c>
      <c r="BG207" s="212">
        <f>IF(N207="zákl. přenesená",J207,0)</f>
        <v>0</v>
      </c>
      <c r="BH207" s="212">
        <f>IF(N207="sníž. přenesená",J207,0)</f>
        <v>0</v>
      </c>
      <c r="BI207" s="212">
        <f>IF(N207="nulová",J207,0)</f>
        <v>0</v>
      </c>
      <c r="BJ207" s="18" t="s">
        <v>127</v>
      </c>
      <c r="BK207" s="212">
        <f>ROUND(I207*H207,2)</f>
        <v>0</v>
      </c>
      <c r="BL207" s="18" t="s">
        <v>126</v>
      </c>
      <c r="BM207" s="211" t="s">
        <v>337</v>
      </c>
    </row>
    <row r="208" s="2" customFormat="1" ht="24.15" customHeight="1">
      <c r="A208" s="39"/>
      <c r="B208" s="40"/>
      <c r="C208" s="199" t="s">
        <v>338</v>
      </c>
      <c r="D208" s="199" t="s">
        <v>122</v>
      </c>
      <c r="E208" s="200" t="s">
        <v>339</v>
      </c>
      <c r="F208" s="201" t="s">
        <v>340</v>
      </c>
      <c r="G208" s="202" t="s">
        <v>341</v>
      </c>
      <c r="H208" s="203">
        <v>7</v>
      </c>
      <c r="I208" s="204"/>
      <c r="J208" s="205">
        <f>ROUND(I208*H208,2)</f>
        <v>0</v>
      </c>
      <c r="K208" s="206"/>
      <c r="L208" s="45"/>
      <c r="M208" s="207" t="s">
        <v>19</v>
      </c>
      <c r="N208" s="208" t="s">
        <v>43</v>
      </c>
      <c r="O208" s="85"/>
      <c r="P208" s="209">
        <f>O208*H208</f>
        <v>0</v>
      </c>
      <c r="Q208" s="209">
        <v>0</v>
      </c>
      <c r="R208" s="209">
        <f>Q208*H208</f>
        <v>0</v>
      </c>
      <c r="S208" s="209">
        <v>0</v>
      </c>
      <c r="T208" s="21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1" t="s">
        <v>126</v>
      </c>
      <c r="AT208" s="211" t="s">
        <v>122</v>
      </c>
      <c r="AU208" s="211" t="s">
        <v>127</v>
      </c>
      <c r="AY208" s="18" t="s">
        <v>120</v>
      </c>
      <c r="BE208" s="212">
        <f>IF(N208="základní",J208,0)</f>
        <v>0</v>
      </c>
      <c r="BF208" s="212">
        <f>IF(N208="snížená",J208,0)</f>
        <v>0</v>
      </c>
      <c r="BG208" s="212">
        <f>IF(N208="zákl. přenesená",J208,0)</f>
        <v>0</v>
      </c>
      <c r="BH208" s="212">
        <f>IF(N208="sníž. přenesená",J208,0)</f>
        <v>0</v>
      </c>
      <c r="BI208" s="212">
        <f>IF(N208="nulová",J208,0)</f>
        <v>0</v>
      </c>
      <c r="BJ208" s="18" t="s">
        <v>127</v>
      </c>
      <c r="BK208" s="212">
        <f>ROUND(I208*H208,2)</f>
        <v>0</v>
      </c>
      <c r="BL208" s="18" t="s">
        <v>126</v>
      </c>
      <c r="BM208" s="211" t="s">
        <v>342</v>
      </c>
    </row>
    <row r="209" s="12" customFormat="1" ht="22.8" customHeight="1">
      <c r="A209" s="12"/>
      <c r="B209" s="183"/>
      <c r="C209" s="184"/>
      <c r="D209" s="185" t="s">
        <v>70</v>
      </c>
      <c r="E209" s="197" t="s">
        <v>151</v>
      </c>
      <c r="F209" s="197" t="s">
        <v>343</v>
      </c>
      <c r="G209" s="184"/>
      <c r="H209" s="184"/>
      <c r="I209" s="187"/>
      <c r="J209" s="198">
        <f>BK209</f>
        <v>0</v>
      </c>
      <c r="K209" s="184"/>
      <c r="L209" s="189"/>
      <c r="M209" s="190"/>
      <c r="N209" s="191"/>
      <c r="O209" s="191"/>
      <c r="P209" s="192">
        <f>SUM(P210:P234)</f>
        <v>0</v>
      </c>
      <c r="Q209" s="191"/>
      <c r="R209" s="192">
        <f>SUM(R210:R234)</f>
        <v>0</v>
      </c>
      <c r="S209" s="191"/>
      <c r="T209" s="193">
        <f>SUM(T210:T234)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94" t="s">
        <v>76</v>
      </c>
      <c r="AT209" s="195" t="s">
        <v>70</v>
      </c>
      <c r="AU209" s="195" t="s">
        <v>76</v>
      </c>
      <c r="AY209" s="194" t="s">
        <v>120</v>
      </c>
      <c r="BK209" s="196">
        <f>SUM(BK210:BK234)</f>
        <v>0</v>
      </c>
    </row>
    <row r="210" s="2" customFormat="1" ht="24.15" customHeight="1">
      <c r="A210" s="39"/>
      <c r="B210" s="40"/>
      <c r="C210" s="199" t="s">
        <v>344</v>
      </c>
      <c r="D210" s="199" t="s">
        <v>122</v>
      </c>
      <c r="E210" s="200" t="s">
        <v>345</v>
      </c>
      <c r="F210" s="201" t="s">
        <v>346</v>
      </c>
      <c r="G210" s="202" t="s">
        <v>125</v>
      </c>
      <c r="H210" s="203">
        <v>25.949999999999999</v>
      </c>
      <c r="I210" s="204"/>
      <c r="J210" s="205">
        <f>ROUND(I210*H210,2)</f>
        <v>0</v>
      </c>
      <c r="K210" s="206"/>
      <c r="L210" s="45"/>
      <c r="M210" s="207" t="s">
        <v>19</v>
      </c>
      <c r="N210" s="208" t="s">
        <v>43</v>
      </c>
      <c r="O210" s="85"/>
      <c r="P210" s="209">
        <f>O210*H210</f>
        <v>0</v>
      </c>
      <c r="Q210" s="209">
        <v>0</v>
      </c>
      <c r="R210" s="209">
        <f>Q210*H210</f>
        <v>0</v>
      </c>
      <c r="S210" s="209">
        <v>0</v>
      </c>
      <c r="T210" s="21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1" t="s">
        <v>126</v>
      </c>
      <c r="AT210" s="211" t="s">
        <v>122</v>
      </c>
      <c r="AU210" s="211" t="s">
        <v>127</v>
      </c>
      <c r="AY210" s="18" t="s">
        <v>120</v>
      </c>
      <c r="BE210" s="212">
        <f>IF(N210="základní",J210,0)</f>
        <v>0</v>
      </c>
      <c r="BF210" s="212">
        <f>IF(N210="snížená",J210,0)</f>
        <v>0</v>
      </c>
      <c r="BG210" s="212">
        <f>IF(N210="zákl. přenesená",J210,0)</f>
        <v>0</v>
      </c>
      <c r="BH210" s="212">
        <f>IF(N210="sníž. přenesená",J210,0)</f>
        <v>0</v>
      </c>
      <c r="BI210" s="212">
        <f>IF(N210="nulová",J210,0)</f>
        <v>0</v>
      </c>
      <c r="BJ210" s="18" t="s">
        <v>127</v>
      </c>
      <c r="BK210" s="212">
        <f>ROUND(I210*H210,2)</f>
        <v>0</v>
      </c>
      <c r="BL210" s="18" t="s">
        <v>126</v>
      </c>
      <c r="BM210" s="211" t="s">
        <v>347</v>
      </c>
    </row>
    <row r="211" s="2" customFormat="1">
      <c r="A211" s="39"/>
      <c r="B211" s="40"/>
      <c r="C211" s="41"/>
      <c r="D211" s="213" t="s">
        <v>129</v>
      </c>
      <c r="E211" s="41"/>
      <c r="F211" s="214" t="s">
        <v>348</v>
      </c>
      <c r="G211" s="41"/>
      <c r="H211" s="41"/>
      <c r="I211" s="215"/>
      <c r="J211" s="41"/>
      <c r="K211" s="41"/>
      <c r="L211" s="45"/>
      <c r="M211" s="216"/>
      <c r="N211" s="217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129</v>
      </c>
      <c r="AU211" s="18" t="s">
        <v>127</v>
      </c>
    </row>
    <row r="212" s="13" customFormat="1">
      <c r="A212" s="13"/>
      <c r="B212" s="218"/>
      <c r="C212" s="219"/>
      <c r="D212" s="220" t="s">
        <v>131</v>
      </c>
      <c r="E212" s="221" t="s">
        <v>19</v>
      </c>
      <c r="F212" s="222" t="s">
        <v>349</v>
      </c>
      <c r="G212" s="219"/>
      <c r="H212" s="223">
        <v>21.149999999999999</v>
      </c>
      <c r="I212" s="224"/>
      <c r="J212" s="219"/>
      <c r="K212" s="219"/>
      <c r="L212" s="225"/>
      <c r="M212" s="226"/>
      <c r="N212" s="227"/>
      <c r="O212" s="227"/>
      <c r="P212" s="227"/>
      <c r="Q212" s="227"/>
      <c r="R212" s="227"/>
      <c r="S212" s="227"/>
      <c r="T212" s="22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29" t="s">
        <v>131</v>
      </c>
      <c r="AU212" s="229" t="s">
        <v>127</v>
      </c>
      <c r="AV212" s="13" t="s">
        <v>127</v>
      </c>
      <c r="AW212" s="13" t="s">
        <v>33</v>
      </c>
      <c r="AX212" s="13" t="s">
        <v>71</v>
      </c>
      <c r="AY212" s="229" t="s">
        <v>120</v>
      </c>
    </row>
    <row r="213" s="13" customFormat="1">
      <c r="A213" s="13"/>
      <c r="B213" s="218"/>
      <c r="C213" s="219"/>
      <c r="D213" s="220" t="s">
        <v>131</v>
      </c>
      <c r="E213" s="221" t="s">
        <v>19</v>
      </c>
      <c r="F213" s="222" t="s">
        <v>350</v>
      </c>
      <c r="G213" s="219"/>
      <c r="H213" s="223">
        <v>4.7999999999999998</v>
      </c>
      <c r="I213" s="224"/>
      <c r="J213" s="219"/>
      <c r="K213" s="219"/>
      <c r="L213" s="225"/>
      <c r="M213" s="226"/>
      <c r="N213" s="227"/>
      <c r="O213" s="227"/>
      <c r="P213" s="227"/>
      <c r="Q213" s="227"/>
      <c r="R213" s="227"/>
      <c r="S213" s="227"/>
      <c r="T213" s="22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29" t="s">
        <v>131</v>
      </c>
      <c r="AU213" s="229" t="s">
        <v>127</v>
      </c>
      <c r="AV213" s="13" t="s">
        <v>127</v>
      </c>
      <c r="AW213" s="13" t="s">
        <v>33</v>
      </c>
      <c r="AX213" s="13" t="s">
        <v>71</v>
      </c>
      <c r="AY213" s="229" t="s">
        <v>120</v>
      </c>
    </row>
    <row r="214" s="14" customFormat="1">
      <c r="A214" s="14"/>
      <c r="B214" s="230"/>
      <c r="C214" s="231"/>
      <c r="D214" s="220" t="s">
        <v>131</v>
      </c>
      <c r="E214" s="232" t="s">
        <v>19</v>
      </c>
      <c r="F214" s="233" t="s">
        <v>139</v>
      </c>
      <c r="G214" s="231"/>
      <c r="H214" s="234">
        <v>25.949999999999999</v>
      </c>
      <c r="I214" s="235"/>
      <c r="J214" s="231"/>
      <c r="K214" s="231"/>
      <c r="L214" s="236"/>
      <c r="M214" s="237"/>
      <c r="N214" s="238"/>
      <c r="O214" s="238"/>
      <c r="P214" s="238"/>
      <c r="Q214" s="238"/>
      <c r="R214" s="238"/>
      <c r="S214" s="238"/>
      <c r="T214" s="239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0" t="s">
        <v>131</v>
      </c>
      <c r="AU214" s="240" t="s">
        <v>127</v>
      </c>
      <c r="AV214" s="14" t="s">
        <v>126</v>
      </c>
      <c r="AW214" s="14" t="s">
        <v>33</v>
      </c>
      <c r="AX214" s="14" t="s">
        <v>76</v>
      </c>
      <c r="AY214" s="240" t="s">
        <v>120</v>
      </c>
    </row>
    <row r="215" s="2" customFormat="1" ht="24.15" customHeight="1">
      <c r="A215" s="39"/>
      <c r="B215" s="40"/>
      <c r="C215" s="199" t="s">
        <v>351</v>
      </c>
      <c r="D215" s="199" t="s">
        <v>122</v>
      </c>
      <c r="E215" s="200" t="s">
        <v>352</v>
      </c>
      <c r="F215" s="201" t="s">
        <v>353</v>
      </c>
      <c r="G215" s="202" t="s">
        <v>125</v>
      </c>
      <c r="H215" s="203">
        <v>25.949999999999999</v>
      </c>
      <c r="I215" s="204"/>
      <c r="J215" s="205">
        <f>ROUND(I215*H215,2)</f>
        <v>0</v>
      </c>
      <c r="K215" s="206"/>
      <c r="L215" s="45"/>
      <c r="M215" s="207" t="s">
        <v>19</v>
      </c>
      <c r="N215" s="208" t="s">
        <v>43</v>
      </c>
      <c r="O215" s="85"/>
      <c r="P215" s="209">
        <f>O215*H215</f>
        <v>0</v>
      </c>
      <c r="Q215" s="209">
        <v>0</v>
      </c>
      <c r="R215" s="209">
        <f>Q215*H215</f>
        <v>0</v>
      </c>
      <c r="S215" s="209">
        <v>0</v>
      </c>
      <c r="T215" s="21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11" t="s">
        <v>126</v>
      </c>
      <c r="AT215" s="211" t="s">
        <v>122</v>
      </c>
      <c r="AU215" s="211" t="s">
        <v>127</v>
      </c>
      <c r="AY215" s="18" t="s">
        <v>120</v>
      </c>
      <c r="BE215" s="212">
        <f>IF(N215="základní",J215,0)</f>
        <v>0</v>
      </c>
      <c r="BF215" s="212">
        <f>IF(N215="snížená",J215,0)</f>
        <v>0</v>
      </c>
      <c r="BG215" s="212">
        <f>IF(N215="zákl. přenesená",J215,0)</f>
        <v>0</v>
      </c>
      <c r="BH215" s="212">
        <f>IF(N215="sníž. přenesená",J215,0)</f>
        <v>0</v>
      </c>
      <c r="BI215" s="212">
        <f>IF(N215="nulová",J215,0)</f>
        <v>0</v>
      </c>
      <c r="BJ215" s="18" t="s">
        <v>127</v>
      </c>
      <c r="BK215" s="212">
        <f>ROUND(I215*H215,2)</f>
        <v>0</v>
      </c>
      <c r="BL215" s="18" t="s">
        <v>126</v>
      </c>
      <c r="BM215" s="211" t="s">
        <v>354</v>
      </c>
    </row>
    <row r="216" s="2" customFormat="1">
      <c r="A216" s="39"/>
      <c r="B216" s="40"/>
      <c r="C216" s="41"/>
      <c r="D216" s="213" t="s">
        <v>129</v>
      </c>
      <c r="E216" s="41"/>
      <c r="F216" s="214" t="s">
        <v>355</v>
      </c>
      <c r="G216" s="41"/>
      <c r="H216" s="41"/>
      <c r="I216" s="215"/>
      <c r="J216" s="41"/>
      <c r="K216" s="41"/>
      <c r="L216" s="45"/>
      <c r="M216" s="216"/>
      <c r="N216" s="217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129</v>
      </c>
      <c r="AU216" s="18" t="s">
        <v>127</v>
      </c>
    </row>
    <row r="217" s="13" customFormat="1">
      <c r="A217" s="13"/>
      <c r="B217" s="218"/>
      <c r="C217" s="219"/>
      <c r="D217" s="220" t="s">
        <v>131</v>
      </c>
      <c r="E217" s="221" t="s">
        <v>19</v>
      </c>
      <c r="F217" s="222" t="s">
        <v>349</v>
      </c>
      <c r="G217" s="219"/>
      <c r="H217" s="223">
        <v>21.149999999999999</v>
      </c>
      <c r="I217" s="224"/>
      <c r="J217" s="219"/>
      <c r="K217" s="219"/>
      <c r="L217" s="225"/>
      <c r="M217" s="226"/>
      <c r="N217" s="227"/>
      <c r="O217" s="227"/>
      <c r="P217" s="227"/>
      <c r="Q217" s="227"/>
      <c r="R217" s="227"/>
      <c r="S217" s="227"/>
      <c r="T217" s="22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29" t="s">
        <v>131</v>
      </c>
      <c r="AU217" s="229" t="s">
        <v>127</v>
      </c>
      <c r="AV217" s="13" t="s">
        <v>127</v>
      </c>
      <c r="AW217" s="13" t="s">
        <v>33</v>
      </c>
      <c r="AX217" s="13" t="s">
        <v>71</v>
      </c>
      <c r="AY217" s="229" t="s">
        <v>120</v>
      </c>
    </row>
    <row r="218" s="13" customFormat="1">
      <c r="A218" s="13"/>
      <c r="B218" s="218"/>
      <c r="C218" s="219"/>
      <c r="D218" s="220" t="s">
        <v>131</v>
      </c>
      <c r="E218" s="221" t="s">
        <v>19</v>
      </c>
      <c r="F218" s="222" t="s">
        <v>350</v>
      </c>
      <c r="G218" s="219"/>
      <c r="H218" s="223">
        <v>4.7999999999999998</v>
      </c>
      <c r="I218" s="224"/>
      <c r="J218" s="219"/>
      <c r="K218" s="219"/>
      <c r="L218" s="225"/>
      <c r="M218" s="226"/>
      <c r="N218" s="227"/>
      <c r="O218" s="227"/>
      <c r="P218" s="227"/>
      <c r="Q218" s="227"/>
      <c r="R218" s="227"/>
      <c r="S218" s="227"/>
      <c r="T218" s="22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29" t="s">
        <v>131</v>
      </c>
      <c r="AU218" s="229" t="s">
        <v>127</v>
      </c>
      <c r="AV218" s="13" t="s">
        <v>127</v>
      </c>
      <c r="AW218" s="13" t="s">
        <v>33</v>
      </c>
      <c r="AX218" s="13" t="s">
        <v>71</v>
      </c>
      <c r="AY218" s="229" t="s">
        <v>120</v>
      </c>
    </row>
    <row r="219" s="14" customFormat="1">
      <c r="A219" s="14"/>
      <c r="B219" s="230"/>
      <c r="C219" s="231"/>
      <c r="D219" s="220" t="s">
        <v>131</v>
      </c>
      <c r="E219" s="232" t="s">
        <v>19</v>
      </c>
      <c r="F219" s="233" t="s">
        <v>139</v>
      </c>
      <c r="G219" s="231"/>
      <c r="H219" s="234">
        <v>25.949999999999999</v>
      </c>
      <c r="I219" s="235"/>
      <c r="J219" s="231"/>
      <c r="K219" s="231"/>
      <c r="L219" s="236"/>
      <c r="M219" s="237"/>
      <c r="N219" s="238"/>
      <c r="O219" s="238"/>
      <c r="P219" s="238"/>
      <c r="Q219" s="238"/>
      <c r="R219" s="238"/>
      <c r="S219" s="238"/>
      <c r="T219" s="23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0" t="s">
        <v>131</v>
      </c>
      <c r="AU219" s="240" t="s">
        <v>127</v>
      </c>
      <c r="AV219" s="14" t="s">
        <v>126</v>
      </c>
      <c r="AW219" s="14" t="s">
        <v>33</v>
      </c>
      <c r="AX219" s="14" t="s">
        <v>76</v>
      </c>
      <c r="AY219" s="240" t="s">
        <v>120</v>
      </c>
    </row>
    <row r="220" s="2" customFormat="1" ht="49.05" customHeight="1">
      <c r="A220" s="39"/>
      <c r="B220" s="40"/>
      <c r="C220" s="199" t="s">
        <v>356</v>
      </c>
      <c r="D220" s="199" t="s">
        <v>122</v>
      </c>
      <c r="E220" s="200" t="s">
        <v>357</v>
      </c>
      <c r="F220" s="201" t="s">
        <v>358</v>
      </c>
      <c r="G220" s="202" t="s">
        <v>125</v>
      </c>
      <c r="H220" s="203">
        <v>25.949999999999999</v>
      </c>
      <c r="I220" s="204"/>
      <c r="J220" s="205">
        <f>ROUND(I220*H220,2)</f>
        <v>0</v>
      </c>
      <c r="K220" s="206"/>
      <c r="L220" s="45"/>
      <c r="M220" s="207" t="s">
        <v>19</v>
      </c>
      <c r="N220" s="208" t="s">
        <v>43</v>
      </c>
      <c r="O220" s="85"/>
      <c r="P220" s="209">
        <f>O220*H220</f>
        <v>0</v>
      </c>
      <c r="Q220" s="209">
        <v>0</v>
      </c>
      <c r="R220" s="209">
        <f>Q220*H220</f>
        <v>0</v>
      </c>
      <c r="S220" s="209">
        <v>0</v>
      </c>
      <c r="T220" s="21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11" t="s">
        <v>126</v>
      </c>
      <c r="AT220" s="211" t="s">
        <v>122</v>
      </c>
      <c r="AU220" s="211" t="s">
        <v>127</v>
      </c>
      <c r="AY220" s="18" t="s">
        <v>120</v>
      </c>
      <c r="BE220" s="212">
        <f>IF(N220="základní",J220,0)</f>
        <v>0</v>
      </c>
      <c r="BF220" s="212">
        <f>IF(N220="snížená",J220,0)</f>
        <v>0</v>
      </c>
      <c r="BG220" s="212">
        <f>IF(N220="zákl. přenesená",J220,0)</f>
        <v>0</v>
      </c>
      <c r="BH220" s="212">
        <f>IF(N220="sníž. přenesená",J220,0)</f>
        <v>0</v>
      </c>
      <c r="BI220" s="212">
        <f>IF(N220="nulová",J220,0)</f>
        <v>0</v>
      </c>
      <c r="BJ220" s="18" t="s">
        <v>127</v>
      </c>
      <c r="BK220" s="212">
        <f>ROUND(I220*H220,2)</f>
        <v>0</v>
      </c>
      <c r="BL220" s="18" t="s">
        <v>126</v>
      </c>
      <c r="BM220" s="211" t="s">
        <v>359</v>
      </c>
    </row>
    <row r="221" s="2" customFormat="1">
      <c r="A221" s="39"/>
      <c r="B221" s="40"/>
      <c r="C221" s="41"/>
      <c r="D221" s="213" t="s">
        <v>129</v>
      </c>
      <c r="E221" s="41"/>
      <c r="F221" s="214" t="s">
        <v>360</v>
      </c>
      <c r="G221" s="41"/>
      <c r="H221" s="41"/>
      <c r="I221" s="215"/>
      <c r="J221" s="41"/>
      <c r="K221" s="41"/>
      <c r="L221" s="45"/>
      <c r="M221" s="216"/>
      <c r="N221" s="217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129</v>
      </c>
      <c r="AU221" s="18" t="s">
        <v>127</v>
      </c>
    </row>
    <row r="222" s="13" customFormat="1">
      <c r="A222" s="13"/>
      <c r="B222" s="218"/>
      <c r="C222" s="219"/>
      <c r="D222" s="220" t="s">
        <v>131</v>
      </c>
      <c r="E222" s="221" t="s">
        <v>19</v>
      </c>
      <c r="F222" s="222" t="s">
        <v>349</v>
      </c>
      <c r="G222" s="219"/>
      <c r="H222" s="223">
        <v>21.149999999999999</v>
      </c>
      <c r="I222" s="224"/>
      <c r="J222" s="219"/>
      <c r="K222" s="219"/>
      <c r="L222" s="225"/>
      <c r="M222" s="226"/>
      <c r="N222" s="227"/>
      <c r="O222" s="227"/>
      <c r="P222" s="227"/>
      <c r="Q222" s="227"/>
      <c r="R222" s="227"/>
      <c r="S222" s="227"/>
      <c r="T222" s="22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29" t="s">
        <v>131</v>
      </c>
      <c r="AU222" s="229" t="s">
        <v>127</v>
      </c>
      <c r="AV222" s="13" t="s">
        <v>127</v>
      </c>
      <c r="AW222" s="13" t="s">
        <v>33</v>
      </c>
      <c r="AX222" s="13" t="s">
        <v>71</v>
      </c>
      <c r="AY222" s="229" t="s">
        <v>120</v>
      </c>
    </row>
    <row r="223" s="13" customFormat="1">
      <c r="A223" s="13"/>
      <c r="B223" s="218"/>
      <c r="C223" s="219"/>
      <c r="D223" s="220" t="s">
        <v>131</v>
      </c>
      <c r="E223" s="221" t="s">
        <v>19</v>
      </c>
      <c r="F223" s="222" t="s">
        <v>361</v>
      </c>
      <c r="G223" s="219"/>
      <c r="H223" s="223">
        <v>4.7999999999999998</v>
      </c>
      <c r="I223" s="224"/>
      <c r="J223" s="219"/>
      <c r="K223" s="219"/>
      <c r="L223" s="225"/>
      <c r="M223" s="226"/>
      <c r="N223" s="227"/>
      <c r="O223" s="227"/>
      <c r="P223" s="227"/>
      <c r="Q223" s="227"/>
      <c r="R223" s="227"/>
      <c r="S223" s="227"/>
      <c r="T223" s="22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29" t="s">
        <v>131</v>
      </c>
      <c r="AU223" s="229" t="s">
        <v>127</v>
      </c>
      <c r="AV223" s="13" t="s">
        <v>127</v>
      </c>
      <c r="AW223" s="13" t="s">
        <v>33</v>
      </c>
      <c r="AX223" s="13" t="s">
        <v>71</v>
      </c>
      <c r="AY223" s="229" t="s">
        <v>120</v>
      </c>
    </row>
    <row r="224" s="14" customFormat="1">
      <c r="A224" s="14"/>
      <c r="B224" s="230"/>
      <c r="C224" s="231"/>
      <c r="D224" s="220" t="s">
        <v>131</v>
      </c>
      <c r="E224" s="232" t="s">
        <v>19</v>
      </c>
      <c r="F224" s="233" t="s">
        <v>139</v>
      </c>
      <c r="G224" s="231"/>
      <c r="H224" s="234">
        <v>25.949999999999999</v>
      </c>
      <c r="I224" s="235"/>
      <c r="J224" s="231"/>
      <c r="K224" s="231"/>
      <c r="L224" s="236"/>
      <c r="M224" s="237"/>
      <c r="N224" s="238"/>
      <c r="O224" s="238"/>
      <c r="P224" s="238"/>
      <c r="Q224" s="238"/>
      <c r="R224" s="238"/>
      <c r="S224" s="238"/>
      <c r="T224" s="239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0" t="s">
        <v>131</v>
      </c>
      <c r="AU224" s="240" t="s">
        <v>127</v>
      </c>
      <c r="AV224" s="14" t="s">
        <v>126</v>
      </c>
      <c r="AW224" s="14" t="s">
        <v>33</v>
      </c>
      <c r="AX224" s="14" t="s">
        <v>76</v>
      </c>
      <c r="AY224" s="240" t="s">
        <v>120</v>
      </c>
    </row>
    <row r="225" s="2" customFormat="1" ht="24.15" customHeight="1">
      <c r="A225" s="39"/>
      <c r="B225" s="40"/>
      <c r="C225" s="199" t="s">
        <v>362</v>
      </c>
      <c r="D225" s="199" t="s">
        <v>122</v>
      </c>
      <c r="E225" s="200" t="s">
        <v>363</v>
      </c>
      <c r="F225" s="201" t="s">
        <v>364</v>
      </c>
      <c r="G225" s="202" t="s">
        <v>125</v>
      </c>
      <c r="H225" s="203">
        <v>25.949999999999999</v>
      </c>
      <c r="I225" s="204"/>
      <c r="J225" s="205">
        <f>ROUND(I225*H225,2)</f>
        <v>0</v>
      </c>
      <c r="K225" s="206"/>
      <c r="L225" s="45"/>
      <c r="M225" s="207" t="s">
        <v>19</v>
      </c>
      <c r="N225" s="208" t="s">
        <v>43</v>
      </c>
      <c r="O225" s="85"/>
      <c r="P225" s="209">
        <f>O225*H225</f>
        <v>0</v>
      </c>
      <c r="Q225" s="209">
        <v>0</v>
      </c>
      <c r="R225" s="209">
        <f>Q225*H225</f>
        <v>0</v>
      </c>
      <c r="S225" s="209">
        <v>0</v>
      </c>
      <c r="T225" s="21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11" t="s">
        <v>126</v>
      </c>
      <c r="AT225" s="211" t="s">
        <v>122</v>
      </c>
      <c r="AU225" s="211" t="s">
        <v>127</v>
      </c>
      <c r="AY225" s="18" t="s">
        <v>120</v>
      </c>
      <c r="BE225" s="212">
        <f>IF(N225="základní",J225,0)</f>
        <v>0</v>
      </c>
      <c r="BF225" s="212">
        <f>IF(N225="snížená",J225,0)</f>
        <v>0</v>
      </c>
      <c r="BG225" s="212">
        <f>IF(N225="zákl. přenesená",J225,0)</f>
        <v>0</v>
      </c>
      <c r="BH225" s="212">
        <f>IF(N225="sníž. přenesená",J225,0)</f>
        <v>0</v>
      </c>
      <c r="BI225" s="212">
        <f>IF(N225="nulová",J225,0)</f>
        <v>0</v>
      </c>
      <c r="BJ225" s="18" t="s">
        <v>127</v>
      </c>
      <c r="BK225" s="212">
        <f>ROUND(I225*H225,2)</f>
        <v>0</v>
      </c>
      <c r="BL225" s="18" t="s">
        <v>126</v>
      </c>
      <c r="BM225" s="211" t="s">
        <v>365</v>
      </c>
    </row>
    <row r="226" s="2" customFormat="1">
      <c r="A226" s="39"/>
      <c r="B226" s="40"/>
      <c r="C226" s="41"/>
      <c r="D226" s="213" t="s">
        <v>129</v>
      </c>
      <c r="E226" s="41"/>
      <c r="F226" s="214" t="s">
        <v>366</v>
      </c>
      <c r="G226" s="41"/>
      <c r="H226" s="41"/>
      <c r="I226" s="215"/>
      <c r="J226" s="41"/>
      <c r="K226" s="41"/>
      <c r="L226" s="45"/>
      <c r="M226" s="216"/>
      <c r="N226" s="217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129</v>
      </c>
      <c r="AU226" s="18" t="s">
        <v>127</v>
      </c>
    </row>
    <row r="227" s="13" customFormat="1">
      <c r="A227" s="13"/>
      <c r="B227" s="218"/>
      <c r="C227" s="219"/>
      <c r="D227" s="220" t="s">
        <v>131</v>
      </c>
      <c r="E227" s="221" t="s">
        <v>19</v>
      </c>
      <c r="F227" s="222" t="s">
        <v>349</v>
      </c>
      <c r="G227" s="219"/>
      <c r="H227" s="223">
        <v>21.149999999999999</v>
      </c>
      <c r="I227" s="224"/>
      <c r="J227" s="219"/>
      <c r="K227" s="219"/>
      <c r="L227" s="225"/>
      <c r="M227" s="226"/>
      <c r="N227" s="227"/>
      <c r="O227" s="227"/>
      <c r="P227" s="227"/>
      <c r="Q227" s="227"/>
      <c r="R227" s="227"/>
      <c r="S227" s="227"/>
      <c r="T227" s="22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29" t="s">
        <v>131</v>
      </c>
      <c r="AU227" s="229" t="s">
        <v>127</v>
      </c>
      <c r="AV227" s="13" t="s">
        <v>127</v>
      </c>
      <c r="AW227" s="13" t="s">
        <v>33</v>
      </c>
      <c r="AX227" s="13" t="s">
        <v>71</v>
      </c>
      <c r="AY227" s="229" t="s">
        <v>120</v>
      </c>
    </row>
    <row r="228" s="13" customFormat="1">
      <c r="A228" s="13"/>
      <c r="B228" s="218"/>
      <c r="C228" s="219"/>
      <c r="D228" s="220" t="s">
        <v>131</v>
      </c>
      <c r="E228" s="221" t="s">
        <v>19</v>
      </c>
      <c r="F228" s="222" t="s">
        <v>350</v>
      </c>
      <c r="G228" s="219"/>
      <c r="H228" s="223">
        <v>4.7999999999999998</v>
      </c>
      <c r="I228" s="224"/>
      <c r="J228" s="219"/>
      <c r="K228" s="219"/>
      <c r="L228" s="225"/>
      <c r="M228" s="226"/>
      <c r="N228" s="227"/>
      <c r="O228" s="227"/>
      <c r="P228" s="227"/>
      <c r="Q228" s="227"/>
      <c r="R228" s="227"/>
      <c r="S228" s="227"/>
      <c r="T228" s="22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29" t="s">
        <v>131</v>
      </c>
      <c r="AU228" s="229" t="s">
        <v>127</v>
      </c>
      <c r="AV228" s="13" t="s">
        <v>127</v>
      </c>
      <c r="AW228" s="13" t="s">
        <v>33</v>
      </c>
      <c r="AX228" s="13" t="s">
        <v>71</v>
      </c>
      <c r="AY228" s="229" t="s">
        <v>120</v>
      </c>
    </row>
    <row r="229" s="14" customFormat="1">
      <c r="A229" s="14"/>
      <c r="B229" s="230"/>
      <c r="C229" s="231"/>
      <c r="D229" s="220" t="s">
        <v>131</v>
      </c>
      <c r="E229" s="232" t="s">
        <v>19</v>
      </c>
      <c r="F229" s="233" t="s">
        <v>139</v>
      </c>
      <c r="G229" s="231"/>
      <c r="H229" s="234">
        <v>25.949999999999999</v>
      </c>
      <c r="I229" s="235"/>
      <c r="J229" s="231"/>
      <c r="K229" s="231"/>
      <c r="L229" s="236"/>
      <c r="M229" s="237"/>
      <c r="N229" s="238"/>
      <c r="O229" s="238"/>
      <c r="P229" s="238"/>
      <c r="Q229" s="238"/>
      <c r="R229" s="238"/>
      <c r="S229" s="238"/>
      <c r="T229" s="23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0" t="s">
        <v>131</v>
      </c>
      <c r="AU229" s="240" t="s">
        <v>127</v>
      </c>
      <c r="AV229" s="14" t="s">
        <v>126</v>
      </c>
      <c r="AW229" s="14" t="s">
        <v>33</v>
      </c>
      <c r="AX229" s="14" t="s">
        <v>76</v>
      </c>
      <c r="AY229" s="240" t="s">
        <v>120</v>
      </c>
    </row>
    <row r="230" s="2" customFormat="1" ht="44.25" customHeight="1">
      <c r="A230" s="39"/>
      <c r="B230" s="40"/>
      <c r="C230" s="199" t="s">
        <v>367</v>
      </c>
      <c r="D230" s="199" t="s">
        <v>122</v>
      </c>
      <c r="E230" s="200" t="s">
        <v>368</v>
      </c>
      <c r="F230" s="201" t="s">
        <v>369</v>
      </c>
      <c r="G230" s="202" t="s">
        <v>125</v>
      </c>
      <c r="H230" s="203">
        <v>25.949999999999999</v>
      </c>
      <c r="I230" s="204"/>
      <c r="J230" s="205">
        <f>ROUND(I230*H230,2)</f>
        <v>0</v>
      </c>
      <c r="K230" s="206"/>
      <c r="L230" s="45"/>
      <c r="M230" s="207" t="s">
        <v>19</v>
      </c>
      <c r="N230" s="208" t="s">
        <v>43</v>
      </c>
      <c r="O230" s="85"/>
      <c r="P230" s="209">
        <f>O230*H230</f>
        <v>0</v>
      </c>
      <c r="Q230" s="209">
        <v>0</v>
      </c>
      <c r="R230" s="209">
        <f>Q230*H230</f>
        <v>0</v>
      </c>
      <c r="S230" s="209">
        <v>0</v>
      </c>
      <c r="T230" s="21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11" t="s">
        <v>126</v>
      </c>
      <c r="AT230" s="211" t="s">
        <v>122</v>
      </c>
      <c r="AU230" s="211" t="s">
        <v>127</v>
      </c>
      <c r="AY230" s="18" t="s">
        <v>120</v>
      </c>
      <c r="BE230" s="212">
        <f>IF(N230="základní",J230,0)</f>
        <v>0</v>
      </c>
      <c r="BF230" s="212">
        <f>IF(N230="snížená",J230,0)</f>
        <v>0</v>
      </c>
      <c r="BG230" s="212">
        <f>IF(N230="zákl. přenesená",J230,0)</f>
        <v>0</v>
      </c>
      <c r="BH230" s="212">
        <f>IF(N230="sníž. přenesená",J230,0)</f>
        <v>0</v>
      </c>
      <c r="BI230" s="212">
        <f>IF(N230="nulová",J230,0)</f>
        <v>0</v>
      </c>
      <c r="BJ230" s="18" t="s">
        <v>127</v>
      </c>
      <c r="BK230" s="212">
        <f>ROUND(I230*H230,2)</f>
        <v>0</v>
      </c>
      <c r="BL230" s="18" t="s">
        <v>126</v>
      </c>
      <c r="BM230" s="211" t="s">
        <v>370</v>
      </c>
    </row>
    <row r="231" s="2" customFormat="1">
      <c r="A231" s="39"/>
      <c r="B231" s="40"/>
      <c r="C231" s="41"/>
      <c r="D231" s="213" t="s">
        <v>129</v>
      </c>
      <c r="E231" s="41"/>
      <c r="F231" s="214" t="s">
        <v>371</v>
      </c>
      <c r="G231" s="41"/>
      <c r="H231" s="41"/>
      <c r="I231" s="215"/>
      <c r="J231" s="41"/>
      <c r="K231" s="41"/>
      <c r="L231" s="45"/>
      <c r="M231" s="216"/>
      <c r="N231" s="217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129</v>
      </c>
      <c r="AU231" s="18" t="s">
        <v>127</v>
      </c>
    </row>
    <row r="232" s="13" customFormat="1">
      <c r="A232" s="13"/>
      <c r="B232" s="218"/>
      <c r="C232" s="219"/>
      <c r="D232" s="220" t="s">
        <v>131</v>
      </c>
      <c r="E232" s="221" t="s">
        <v>19</v>
      </c>
      <c r="F232" s="222" t="s">
        <v>349</v>
      </c>
      <c r="G232" s="219"/>
      <c r="H232" s="223">
        <v>21.149999999999999</v>
      </c>
      <c r="I232" s="224"/>
      <c r="J232" s="219"/>
      <c r="K232" s="219"/>
      <c r="L232" s="225"/>
      <c r="M232" s="226"/>
      <c r="N232" s="227"/>
      <c r="O232" s="227"/>
      <c r="P232" s="227"/>
      <c r="Q232" s="227"/>
      <c r="R232" s="227"/>
      <c r="S232" s="227"/>
      <c r="T232" s="22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29" t="s">
        <v>131</v>
      </c>
      <c r="AU232" s="229" t="s">
        <v>127</v>
      </c>
      <c r="AV232" s="13" t="s">
        <v>127</v>
      </c>
      <c r="AW232" s="13" t="s">
        <v>33</v>
      </c>
      <c r="AX232" s="13" t="s">
        <v>71</v>
      </c>
      <c r="AY232" s="229" t="s">
        <v>120</v>
      </c>
    </row>
    <row r="233" s="13" customFormat="1">
      <c r="A233" s="13"/>
      <c r="B233" s="218"/>
      <c r="C233" s="219"/>
      <c r="D233" s="220" t="s">
        <v>131</v>
      </c>
      <c r="E233" s="221" t="s">
        <v>19</v>
      </c>
      <c r="F233" s="222" t="s">
        <v>350</v>
      </c>
      <c r="G233" s="219"/>
      <c r="H233" s="223">
        <v>4.7999999999999998</v>
      </c>
      <c r="I233" s="224"/>
      <c r="J233" s="219"/>
      <c r="K233" s="219"/>
      <c r="L233" s="225"/>
      <c r="M233" s="226"/>
      <c r="N233" s="227"/>
      <c r="O233" s="227"/>
      <c r="P233" s="227"/>
      <c r="Q233" s="227"/>
      <c r="R233" s="227"/>
      <c r="S233" s="227"/>
      <c r="T233" s="22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29" t="s">
        <v>131</v>
      </c>
      <c r="AU233" s="229" t="s">
        <v>127</v>
      </c>
      <c r="AV233" s="13" t="s">
        <v>127</v>
      </c>
      <c r="AW233" s="13" t="s">
        <v>33</v>
      </c>
      <c r="AX233" s="13" t="s">
        <v>71</v>
      </c>
      <c r="AY233" s="229" t="s">
        <v>120</v>
      </c>
    </row>
    <row r="234" s="14" customFormat="1">
      <c r="A234" s="14"/>
      <c r="B234" s="230"/>
      <c r="C234" s="231"/>
      <c r="D234" s="220" t="s">
        <v>131</v>
      </c>
      <c r="E234" s="232" t="s">
        <v>19</v>
      </c>
      <c r="F234" s="233" t="s">
        <v>139</v>
      </c>
      <c r="G234" s="231"/>
      <c r="H234" s="234">
        <v>25.949999999999999</v>
      </c>
      <c r="I234" s="235"/>
      <c r="J234" s="231"/>
      <c r="K234" s="231"/>
      <c r="L234" s="236"/>
      <c r="M234" s="237"/>
      <c r="N234" s="238"/>
      <c r="O234" s="238"/>
      <c r="P234" s="238"/>
      <c r="Q234" s="238"/>
      <c r="R234" s="238"/>
      <c r="S234" s="238"/>
      <c r="T234" s="23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0" t="s">
        <v>131</v>
      </c>
      <c r="AU234" s="240" t="s">
        <v>127</v>
      </c>
      <c r="AV234" s="14" t="s">
        <v>126</v>
      </c>
      <c r="AW234" s="14" t="s">
        <v>33</v>
      </c>
      <c r="AX234" s="14" t="s">
        <v>76</v>
      </c>
      <c r="AY234" s="240" t="s">
        <v>120</v>
      </c>
    </row>
    <row r="235" s="12" customFormat="1" ht="22.8" customHeight="1">
      <c r="A235" s="12"/>
      <c r="B235" s="183"/>
      <c r="C235" s="184"/>
      <c r="D235" s="185" t="s">
        <v>70</v>
      </c>
      <c r="E235" s="197" t="s">
        <v>158</v>
      </c>
      <c r="F235" s="197" t="s">
        <v>372</v>
      </c>
      <c r="G235" s="184"/>
      <c r="H235" s="184"/>
      <c r="I235" s="187"/>
      <c r="J235" s="198">
        <f>BK235</f>
        <v>0</v>
      </c>
      <c r="K235" s="184"/>
      <c r="L235" s="189"/>
      <c r="M235" s="190"/>
      <c r="N235" s="191"/>
      <c r="O235" s="191"/>
      <c r="P235" s="192">
        <f>SUM(P236:P270)</f>
        <v>0</v>
      </c>
      <c r="Q235" s="191"/>
      <c r="R235" s="192">
        <f>SUM(R236:R270)</f>
        <v>1.3821569000000002</v>
      </c>
      <c r="S235" s="191"/>
      <c r="T235" s="193">
        <f>SUM(T236:T270)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194" t="s">
        <v>76</v>
      </c>
      <c r="AT235" s="195" t="s">
        <v>70</v>
      </c>
      <c r="AU235" s="195" t="s">
        <v>76</v>
      </c>
      <c r="AY235" s="194" t="s">
        <v>120</v>
      </c>
      <c r="BK235" s="196">
        <f>SUM(BK236:BK270)</f>
        <v>0</v>
      </c>
    </row>
    <row r="236" s="2" customFormat="1" ht="24.15" customHeight="1">
      <c r="A236" s="39"/>
      <c r="B236" s="40"/>
      <c r="C236" s="199" t="s">
        <v>373</v>
      </c>
      <c r="D236" s="199" t="s">
        <v>122</v>
      </c>
      <c r="E236" s="200" t="s">
        <v>374</v>
      </c>
      <c r="F236" s="201" t="s">
        <v>375</v>
      </c>
      <c r="G236" s="202" t="s">
        <v>125</v>
      </c>
      <c r="H236" s="203">
        <v>2.04</v>
      </c>
      <c r="I236" s="204"/>
      <c r="J236" s="205">
        <f>ROUND(I236*H236,2)</f>
        <v>0</v>
      </c>
      <c r="K236" s="206"/>
      <c r="L236" s="45"/>
      <c r="M236" s="207" t="s">
        <v>19</v>
      </c>
      <c r="N236" s="208" t="s">
        <v>43</v>
      </c>
      <c r="O236" s="85"/>
      <c r="P236" s="209">
        <f>O236*H236</f>
        <v>0</v>
      </c>
      <c r="Q236" s="209">
        <v>0.0054599999999999996</v>
      </c>
      <c r="R236" s="209">
        <f>Q236*H236</f>
        <v>0.0111384</v>
      </c>
      <c r="S236" s="209">
        <v>0</v>
      </c>
      <c r="T236" s="21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11" t="s">
        <v>126</v>
      </c>
      <c r="AT236" s="211" t="s">
        <v>122</v>
      </c>
      <c r="AU236" s="211" t="s">
        <v>127</v>
      </c>
      <c r="AY236" s="18" t="s">
        <v>120</v>
      </c>
      <c r="BE236" s="212">
        <f>IF(N236="základní",J236,0)</f>
        <v>0</v>
      </c>
      <c r="BF236" s="212">
        <f>IF(N236="snížená",J236,0)</f>
        <v>0</v>
      </c>
      <c r="BG236" s="212">
        <f>IF(N236="zákl. přenesená",J236,0)</f>
        <v>0</v>
      </c>
      <c r="BH236" s="212">
        <f>IF(N236="sníž. přenesená",J236,0)</f>
        <v>0</v>
      </c>
      <c r="BI236" s="212">
        <f>IF(N236="nulová",J236,0)</f>
        <v>0</v>
      </c>
      <c r="BJ236" s="18" t="s">
        <v>127</v>
      </c>
      <c r="BK236" s="212">
        <f>ROUND(I236*H236,2)</f>
        <v>0</v>
      </c>
      <c r="BL236" s="18" t="s">
        <v>126</v>
      </c>
      <c r="BM236" s="211" t="s">
        <v>376</v>
      </c>
    </row>
    <row r="237" s="2" customFormat="1">
      <c r="A237" s="39"/>
      <c r="B237" s="40"/>
      <c r="C237" s="41"/>
      <c r="D237" s="213" t="s">
        <v>129</v>
      </c>
      <c r="E237" s="41"/>
      <c r="F237" s="214" t="s">
        <v>377</v>
      </c>
      <c r="G237" s="41"/>
      <c r="H237" s="41"/>
      <c r="I237" s="215"/>
      <c r="J237" s="41"/>
      <c r="K237" s="41"/>
      <c r="L237" s="45"/>
      <c r="M237" s="216"/>
      <c r="N237" s="217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129</v>
      </c>
      <c r="AU237" s="18" t="s">
        <v>127</v>
      </c>
    </row>
    <row r="238" s="13" customFormat="1">
      <c r="A238" s="13"/>
      <c r="B238" s="218"/>
      <c r="C238" s="219"/>
      <c r="D238" s="220" t="s">
        <v>131</v>
      </c>
      <c r="E238" s="221" t="s">
        <v>19</v>
      </c>
      <c r="F238" s="222" t="s">
        <v>378</v>
      </c>
      <c r="G238" s="219"/>
      <c r="H238" s="223">
        <v>2.04</v>
      </c>
      <c r="I238" s="224"/>
      <c r="J238" s="219"/>
      <c r="K238" s="219"/>
      <c r="L238" s="225"/>
      <c r="M238" s="226"/>
      <c r="N238" s="227"/>
      <c r="O238" s="227"/>
      <c r="P238" s="227"/>
      <c r="Q238" s="227"/>
      <c r="R238" s="227"/>
      <c r="S238" s="227"/>
      <c r="T238" s="22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29" t="s">
        <v>131</v>
      </c>
      <c r="AU238" s="229" t="s">
        <v>127</v>
      </c>
      <c r="AV238" s="13" t="s">
        <v>127</v>
      </c>
      <c r="AW238" s="13" t="s">
        <v>33</v>
      </c>
      <c r="AX238" s="13" t="s">
        <v>76</v>
      </c>
      <c r="AY238" s="229" t="s">
        <v>120</v>
      </c>
    </row>
    <row r="239" s="2" customFormat="1" ht="37.8" customHeight="1">
      <c r="A239" s="39"/>
      <c r="B239" s="40"/>
      <c r="C239" s="199" t="s">
        <v>379</v>
      </c>
      <c r="D239" s="199" t="s">
        <v>122</v>
      </c>
      <c r="E239" s="200" t="s">
        <v>380</v>
      </c>
      <c r="F239" s="201" t="s">
        <v>381</v>
      </c>
      <c r="G239" s="202" t="s">
        <v>125</v>
      </c>
      <c r="H239" s="203">
        <v>2.04</v>
      </c>
      <c r="I239" s="204"/>
      <c r="J239" s="205">
        <f>ROUND(I239*H239,2)</f>
        <v>0</v>
      </c>
      <c r="K239" s="206"/>
      <c r="L239" s="45"/>
      <c r="M239" s="207" t="s">
        <v>19</v>
      </c>
      <c r="N239" s="208" t="s">
        <v>43</v>
      </c>
      <c r="O239" s="85"/>
      <c r="P239" s="209">
        <f>O239*H239</f>
        <v>0</v>
      </c>
      <c r="Q239" s="209">
        <v>0.0043800000000000002</v>
      </c>
      <c r="R239" s="209">
        <f>Q239*H239</f>
        <v>0.0089352000000000008</v>
      </c>
      <c r="S239" s="209">
        <v>0</v>
      </c>
      <c r="T239" s="21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11" t="s">
        <v>126</v>
      </c>
      <c r="AT239" s="211" t="s">
        <v>122</v>
      </c>
      <c r="AU239" s="211" t="s">
        <v>127</v>
      </c>
      <c r="AY239" s="18" t="s">
        <v>120</v>
      </c>
      <c r="BE239" s="212">
        <f>IF(N239="základní",J239,0)</f>
        <v>0</v>
      </c>
      <c r="BF239" s="212">
        <f>IF(N239="snížená",J239,0)</f>
        <v>0</v>
      </c>
      <c r="BG239" s="212">
        <f>IF(N239="zákl. přenesená",J239,0)</f>
        <v>0</v>
      </c>
      <c r="BH239" s="212">
        <f>IF(N239="sníž. přenesená",J239,0)</f>
        <v>0</v>
      </c>
      <c r="BI239" s="212">
        <f>IF(N239="nulová",J239,0)</f>
        <v>0</v>
      </c>
      <c r="BJ239" s="18" t="s">
        <v>127</v>
      </c>
      <c r="BK239" s="212">
        <f>ROUND(I239*H239,2)</f>
        <v>0</v>
      </c>
      <c r="BL239" s="18" t="s">
        <v>126</v>
      </c>
      <c r="BM239" s="211" t="s">
        <v>382</v>
      </c>
    </row>
    <row r="240" s="2" customFormat="1">
      <c r="A240" s="39"/>
      <c r="B240" s="40"/>
      <c r="C240" s="41"/>
      <c r="D240" s="213" t="s">
        <v>129</v>
      </c>
      <c r="E240" s="41"/>
      <c r="F240" s="214" t="s">
        <v>383</v>
      </c>
      <c r="G240" s="41"/>
      <c r="H240" s="41"/>
      <c r="I240" s="215"/>
      <c r="J240" s="41"/>
      <c r="K240" s="41"/>
      <c r="L240" s="45"/>
      <c r="M240" s="216"/>
      <c r="N240" s="217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129</v>
      </c>
      <c r="AU240" s="18" t="s">
        <v>127</v>
      </c>
    </row>
    <row r="241" s="13" customFormat="1">
      <c r="A241" s="13"/>
      <c r="B241" s="218"/>
      <c r="C241" s="219"/>
      <c r="D241" s="220" t="s">
        <v>131</v>
      </c>
      <c r="E241" s="221" t="s">
        <v>19</v>
      </c>
      <c r="F241" s="222" t="s">
        <v>378</v>
      </c>
      <c r="G241" s="219"/>
      <c r="H241" s="223">
        <v>2.04</v>
      </c>
      <c r="I241" s="224"/>
      <c r="J241" s="219"/>
      <c r="K241" s="219"/>
      <c r="L241" s="225"/>
      <c r="M241" s="226"/>
      <c r="N241" s="227"/>
      <c r="O241" s="227"/>
      <c r="P241" s="227"/>
      <c r="Q241" s="227"/>
      <c r="R241" s="227"/>
      <c r="S241" s="227"/>
      <c r="T241" s="22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29" t="s">
        <v>131</v>
      </c>
      <c r="AU241" s="229" t="s">
        <v>127</v>
      </c>
      <c r="AV241" s="13" t="s">
        <v>127</v>
      </c>
      <c r="AW241" s="13" t="s">
        <v>33</v>
      </c>
      <c r="AX241" s="13" t="s">
        <v>76</v>
      </c>
      <c r="AY241" s="229" t="s">
        <v>120</v>
      </c>
    </row>
    <row r="242" s="2" customFormat="1" ht="37.8" customHeight="1">
      <c r="A242" s="39"/>
      <c r="B242" s="40"/>
      <c r="C242" s="199" t="s">
        <v>384</v>
      </c>
      <c r="D242" s="199" t="s">
        <v>122</v>
      </c>
      <c r="E242" s="200" t="s">
        <v>385</v>
      </c>
      <c r="F242" s="201" t="s">
        <v>386</v>
      </c>
      <c r="G242" s="202" t="s">
        <v>125</v>
      </c>
      <c r="H242" s="203">
        <v>2.04</v>
      </c>
      <c r="I242" s="204"/>
      <c r="J242" s="205">
        <f>ROUND(I242*H242,2)</f>
        <v>0</v>
      </c>
      <c r="K242" s="206"/>
      <c r="L242" s="45"/>
      <c r="M242" s="207" t="s">
        <v>19</v>
      </c>
      <c r="N242" s="208" t="s">
        <v>43</v>
      </c>
      <c r="O242" s="85"/>
      <c r="P242" s="209">
        <f>O242*H242</f>
        <v>0</v>
      </c>
      <c r="Q242" s="209">
        <v>0.015400000000000001</v>
      </c>
      <c r="R242" s="209">
        <f>Q242*H242</f>
        <v>0.031415999999999999</v>
      </c>
      <c r="S242" s="209">
        <v>0</v>
      </c>
      <c r="T242" s="21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1" t="s">
        <v>126</v>
      </c>
      <c r="AT242" s="211" t="s">
        <v>122</v>
      </c>
      <c r="AU242" s="211" t="s">
        <v>127</v>
      </c>
      <c r="AY242" s="18" t="s">
        <v>120</v>
      </c>
      <c r="BE242" s="212">
        <f>IF(N242="základní",J242,0)</f>
        <v>0</v>
      </c>
      <c r="BF242" s="212">
        <f>IF(N242="snížená",J242,0)</f>
        <v>0</v>
      </c>
      <c r="BG242" s="212">
        <f>IF(N242="zákl. přenesená",J242,0)</f>
        <v>0</v>
      </c>
      <c r="BH242" s="212">
        <f>IF(N242="sníž. přenesená",J242,0)</f>
        <v>0</v>
      </c>
      <c r="BI242" s="212">
        <f>IF(N242="nulová",J242,0)</f>
        <v>0</v>
      </c>
      <c r="BJ242" s="18" t="s">
        <v>127</v>
      </c>
      <c r="BK242" s="212">
        <f>ROUND(I242*H242,2)</f>
        <v>0</v>
      </c>
      <c r="BL242" s="18" t="s">
        <v>126</v>
      </c>
      <c r="BM242" s="211" t="s">
        <v>387</v>
      </c>
    </row>
    <row r="243" s="2" customFormat="1">
      <c r="A243" s="39"/>
      <c r="B243" s="40"/>
      <c r="C243" s="41"/>
      <c r="D243" s="213" t="s">
        <v>129</v>
      </c>
      <c r="E243" s="41"/>
      <c r="F243" s="214" t="s">
        <v>388</v>
      </c>
      <c r="G243" s="41"/>
      <c r="H243" s="41"/>
      <c r="I243" s="215"/>
      <c r="J243" s="41"/>
      <c r="K243" s="41"/>
      <c r="L243" s="45"/>
      <c r="M243" s="216"/>
      <c r="N243" s="217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129</v>
      </c>
      <c r="AU243" s="18" t="s">
        <v>127</v>
      </c>
    </row>
    <row r="244" s="13" customFormat="1">
      <c r="A244" s="13"/>
      <c r="B244" s="218"/>
      <c r="C244" s="219"/>
      <c r="D244" s="220" t="s">
        <v>131</v>
      </c>
      <c r="E244" s="221" t="s">
        <v>19</v>
      </c>
      <c r="F244" s="222" t="s">
        <v>378</v>
      </c>
      <c r="G244" s="219"/>
      <c r="H244" s="223">
        <v>2.04</v>
      </c>
      <c r="I244" s="224"/>
      <c r="J244" s="219"/>
      <c r="K244" s="219"/>
      <c r="L244" s="225"/>
      <c r="M244" s="226"/>
      <c r="N244" s="227"/>
      <c r="O244" s="227"/>
      <c r="P244" s="227"/>
      <c r="Q244" s="227"/>
      <c r="R244" s="227"/>
      <c r="S244" s="227"/>
      <c r="T244" s="22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29" t="s">
        <v>131</v>
      </c>
      <c r="AU244" s="229" t="s">
        <v>127</v>
      </c>
      <c r="AV244" s="13" t="s">
        <v>127</v>
      </c>
      <c r="AW244" s="13" t="s">
        <v>33</v>
      </c>
      <c r="AX244" s="13" t="s">
        <v>76</v>
      </c>
      <c r="AY244" s="229" t="s">
        <v>120</v>
      </c>
    </row>
    <row r="245" s="2" customFormat="1" ht="37.8" customHeight="1">
      <c r="A245" s="39"/>
      <c r="B245" s="40"/>
      <c r="C245" s="199" t="s">
        <v>389</v>
      </c>
      <c r="D245" s="199" t="s">
        <v>122</v>
      </c>
      <c r="E245" s="200" t="s">
        <v>390</v>
      </c>
      <c r="F245" s="201" t="s">
        <v>391</v>
      </c>
      <c r="G245" s="202" t="s">
        <v>256</v>
      </c>
      <c r="H245" s="203">
        <v>2</v>
      </c>
      <c r="I245" s="204"/>
      <c r="J245" s="205">
        <f>ROUND(I245*H245,2)</f>
        <v>0</v>
      </c>
      <c r="K245" s="206"/>
      <c r="L245" s="45"/>
      <c r="M245" s="207" t="s">
        <v>19</v>
      </c>
      <c r="N245" s="208" t="s">
        <v>43</v>
      </c>
      <c r="O245" s="85"/>
      <c r="P245" s="209">
        <f>O245*H245</f>
        <v>0</v>
      </c>
      <c r="Q245" s="209">
        <v>0.010200000000000001</v>
      </c>
      <c r="R245" s="209">
        <f>Q245*H245</f>
        <v>0.020400000000000001</v>
      </c>
      <c r="S245" s="209">
        <v>0</v>
      </c>
      <c r="T245" s="21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11" t="s">
        <v>126</v>
      </c>
      <c r="AT245" s="211" t="s">
        <v>122</v>
      </c>
      <c r="AU245" s="211" t="s">
        <v>127</v>
      </c>
      <c r="AY245" s="18" t="s">
        <v>120</v>
      </c>
      <c r="BE245" s="212">
        <f>IF(N245="základní",J245,0)</f>
        <v>0</v>
      </c>
      <c r="BF245" s="212">
        <f>IF(N245="snížená",J245,0)</f>
        <v>0</v>
      </c>
      <c r="BG245" s="212">
        <f>IF(N245="zákl. přenesená",J245,0)</f>
        <v>0</v>
      </c>
      <c r="BH245" s="212">
        <f>IF(N245="sníž. přenesená",J245,0)</f>
        <v>0</v>
      </c>
      <c r="BI245" s="212">
        <f>IF(N245="nulová",J245,0)</f>
        <v>0</v>
      </c>
      <c r="BJ245" s="18" t="s">
        <v>127</v>
      </c>
      <c r="BK245" s="212">
        <f>ROUND(I245*H245,2)</f>
        <v>0</v>
      </c>
      <c r="BL245" s="18" t="s">
        <v>126</v>
      </c>
      <c r="BM245" s="211" t="s">
        <v>392</v>
      </c>
    </row>
    <row r="246" s="2" customFormat="1">
      <c r="A246" s="39"/>
      <c r="B246" s="40"/>
      <c r="C246" s="41"/>
      <c r="D246" s="213" t="s">
        <v>129</v>
      </c>
      <c r="E246" s="41"/>
      <c r="F246" s="214" t="s">
        <v>393</v>
      </c>
      <c r="G246" s="41"/>
      <c r="H246" s="41"/>
      <c r="I246" s="215"/>
      <c r="J246" s="41"/>
      <c r="K246" s="41"/>
      <c r="L246" s="45"/>
      <c r="M246" s="216"/>
      <c r="N246" s="217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129</v>
      </c>
      <c r="AU246" s="18" t="s">
        <v>127</v>
      </c>
    </row>
    <row r="247" s="2" customFormat="1" ht="37.8" customHeight="1">
      <c r="A247" s="39"/>
      <c r="B247" s="40"/>
      <c r="C247" s="199" t="s">
        <v>394</v>
      </c>
      <c r="D247" s="199" t="s">
        <v>122</v>
      </c>
      <c r="E247" s="200" t="s">
        <v>395</v>
      </c>
      <c r="F247" s="201" t="s">
        <v>396</v>
      </c>
      <c r="G247" s="202" t="s">
        <v>256</v>
      </c>
      <c r="H247" s="203">
        <v>1</v>
      </c>
      <c r="I247" s="204"/>
      <c r="J247" s="205">
        <f>ROUND(I247*H247,2)</f>
        <v>0</v>
      </c>
      <c r="K247" s="206"/>
      <c r="L247" s="45"/>
      <c r="M247" s="207" t="s">
        <v>19</v>
      </c>
      <c r="N247" s="208" t="s">
        <v>43</v>
      </c>
      <c r="O247" s="85"/>
      <c r="P247" s="209">
        <f>O247*H247</f>
        <v>0</v>
      </c>
      <c r="Q247" s="209">
        <v>0.041500000000000002</v>
      </c>
      <c r="R247" s="209">
        <f>Q247*H247</f>
        <v>0.041500000000000002</v>
      </c>
      <c r="S247" s="209">
        <v>0</v>
      </c>
      <c r="T247" s="21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11" t="s">
        <v>126</v>
      </c>
      <c r="AT247" s="211" t="s">
        <v>122</v>
      </c>
      <c r="AU247" s="211" t="s">
        <v>127</v>
      </c>
      <c r="AY247" s="18" t="s">
        <v>120</v>
      </c>
      <c r="BE247" s="212">
        <f>IF(N247="základní",J247,0)</f>
        <v>0</v>
      </c>
      <c r="BF247" s="212">
        <f>IF(N247="snížená",J247,0)</f>
        <v>0</v>
      </c>
      <c r="BG247" s="212">
        <f>IF(N247="zákl. přenesená",J247,0)</f>
        <v>0</v>
      </c>
      <c r="BH247" s="212">
        <f>IF(N247="sníž. přenesená",J247,0)</f>
        <v>0</v>
      </c>
      <c r="BI247" s="212">
        <f>IF(N247="nulová",J247,0)</f>
        <v>0</v>
      </c>
      <c r="BJ247" s="18" t="s">
        <v>127</v>
      </c>
      <c r="BK247" s="212">
        <f>ROUND(I247*H247,2)</f>
        <v>0</v>
      </c>
      <c r="BL247" s="18" t="s">
        <v>126</v>
      </c>
      <c r="BM247" s="211" t="s">
        <v>397</v>
      </c>
    </row>
    <row r="248" s="2" customFormat="1">
      <c r="A248" s="39"/>
      <c r="B248" s="40"/>
      <c r="C248" s="41"/>
      <c r="D248" s="213" t="s">
        <v>129</v>
      </c>
      <c r="E248" s="41"/>
      <c r="F248" s="214" t="s">
        <v>398</v>
      </c>
      <c r="G248" s="41"/>
      <c r="H248" s="41"/>
      <c r="I248" s="215"/>
      <c r="J248" s="41"/>
      <c r="K248" s="41"/>
      <c r="L248" s="45"/>
      <c r="M248" s="216"/>
      <c r="N248" s="217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129</v>
      </c>
      <c r="AU248" s="18" t="s">
        <v>127</v>
      </c>
    </row>
    <row r="249" s="13" customFormat="1">
      <c r="A249" s="13"/>
      <c r="B249" s="218"/>
      <c r="C249" s="219"/>
      <c r="D249" s="220" t="s">
        <v>131</v>
      </c>
      <c r="E249" s="221" t="s">
        <v>19</v>
      </c>
      <c r="F249" s="222" t="s">
        <v>399</v>
      </c>
      <c r="G249" s="219"/>
      <c r="H249" s="223">
        <v>1</v>
      </c>
      <c r="I249" s="224"/>
      <c r="J249" s="219"/>
      <c r="K249" s="219"/>
      <c r="L249" s="225"/>
      <c r="M249" s="226"/>
      <c r="N249" s="227"/>
      <c r="O249" s="227"/>
      <c r="P249" s="227"/>
      <c r="Q249" s="227"/>
      <c r="R249" s="227"/>
      <c r="S249" s="227"/>
      <c r="T249" s="22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29" t="s">
        <v>131</v>
      </c>
      <c r="AU249" s="229" t="s">
        <v>127</v>
      </c>
      <c r="AV249" s="13" t="s">
        <v>127</v>
      </c>
      <c r="AW249" s="13" t="s">
        <v>33</v>
      </c>
      <c r="AX249" s="13" t="s">
        <v>76</v>
      </c>
      <c r="AY249" s="229" t="s">
        <v>120</v>
      </c>
    </row>
    <row r="250" s="2" customFormat="1" ht="33" customHeight="1">
      <c r="A250" s="39"/>
      <c r="B250" s="40"/>
      <c r="C250" s="199" t="s">
        <v>400</v>
      </c>
      <c r="D250" s="199" t="s">
        <v>122</v>
      </c>
      <c r="E250" s="200" t="s">
        <v>401</v>
      </c>
      <c r="F250" s="201" t="s">
        <v>402</v>
      </c>
      <c r="G250" s="202" t="s">
        <v>256</v>
      </c>
      <c r="H250" s="203">
        <v>3</v>
      </c>
      <c r="I250" s="204"/>
      <c r="J250" s="205">
        <f>ROUND(I250*H250,2)</f>
        <v>0</v>
      </c>
      <c r="K250" s="206"/>
      <c r="L250" s="45"/>
      <c r="M250" s="207" t="s">
        <v>19</v>
      </c>
      <c r="N250" s="208" t="s">
        <v>43</v>
      </c>
      <c r="O250" s="85"/>
      <c r="P250" s="209">
        <f>O250*H250</f>
        <v>0</v>
      </c>
      <c r="Q250" s="209">
        <v>0.1575</v>
      </c>
      <c r="R250" s="209">
        <f>Q250*H250</f>
        <v>0.47250000000000003</v>
      </c>
      <c r="S250" s="209">
        <v>0</v>
      </c>
      <c r="T250" s="21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11" t="s">
        <v>126</v>
      </c>
      <c r="AT250" s="211" t="s">
        <v>122</v>
      </c>
      <c r="AU250" s="211" t="s">
        <v>127</v>
      </c>
      <c r="AY250" s="18" t="s">
        <v>120</v>
      </c>
      <c r="BE250" s="212">
        <f>IF(N250="základní",J250,0)</f>
        <v>0</v>
      </c>
      <c r="BF250" s="212">
        <f>IF(N250="snížená",J250,0)</f>
        <v>0</v>
      </c>
      <c r="BG250" s="212">
        <f>IF(N250="zákl. přenesená",J250,0)</f>
        <v>0</v>
      </c>
      <c r="BH250" s="212">
        <f>IF(N250="sníž. přenesená",J250,0)</f>
        <v>0</v>
      </c>
      <c r="BI250" s="212">
        <f>IF(N250="nulová",J250,0)</f>
        <v>0</v>
      </c>
      <c r="BJ250" s="18" t="s">
        <v>127</v>
      </c>
      <c r="BK250" s="212">
        <f>ROUND(I250*H250,2)</f>
        <v>0</v>
      </c>
      <c r="BL250" s="18" t="s">
        <v>126</v>
      </c>
      <c r="BM250" s="211" t="s">
        <v>403</v>
      </c>
    </row>
    <row r="251" s="2" customFormat="1">
      <c r="A251" s="39"/>
      <c r="B251" s="40"/>
      <c r="C251" s="41"/>
      <c r="D251" s="213" t="s">
        <v>129</v>
      </c>
      <c r="E251" s="41"/>
      <c r="F251" s="214" t="s">
        <v>404</v>
      </c>
      <c r="G251" s="41"/>
      <c r="H251" s="41"/>
      <c r="I251" s="215"/>
      <c r="J251" s="41"/>
      <c r="K251" s="41"/>
      <c r="L251" s="45"/>
      <c r="M251" s="216"/>
      <c r="N251" s="217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129</v>
      </c>
      <c r="AU251" s="18" t="s">
        <v>127</v>
      </c>
    </row>
    <row r="252" s="2" customFormat="1">
      <c r="A252" s="39"/>
      <c r="B252" s="40"/>
      <c r="C252" s="41"/>
      <c r="D252" s="220" t="s">
        <v>276</v>
      </c>
      <c r="E252" s="41"/>
      <c r="F252" s="251" t="s">
        <v>405</v>
      </c>
      <c r="G252" s="41"/>
      <c r="H252" s="41"/>
      <c r="I252" s="215"/>
      <c r="J252" s="41"/>
      <c r="K252" s="41"/>
      <c r="L252" s="45"/>
      <c r="M252" s="216"/>
      <c r="N252" s="217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276</v>
      </c>
      <c r="AU252" s="18" t="s">
        <v>127</v>
      </c>
    </row>
    <row r="253" s="13" customFormat="1">
      <c r="A253" s="13"/>
      <c r="B253" s="218"/>
      <c r="C253" s="219"/>
      <c r="D253" s="220" t="s">
        <v>131</v>
      </c>
      <c r="E253" s="221" t="s">
        <v>19</v>
      </c>
      <c r="F253" s="222" t="s">
        <v>406</v>
      </c>
      <c r="G253" s="219"/>
      <c r="H253" s="223">
        <v>2</v>
      </c>
      <c r="I253" s="224"/>
      <c r="J253" s="219"/>
      <c r="K253" s="219"/>
      <c r="L253" s="225"/>
      <c r="M253" s="226"/>
      <c r="N253" s="227"/>
      <c r="O253" s="227"/>
      <c r="P253" s="227"/>
      <c r="Q253" s="227"/>
      <c r="R253" s="227"/>
      <c r="S253" s="227"/>
      <c r="T253" s="22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29" t="s">
        <v>131</v>
      </c>
      <c r="AU253" s="229" t="s">
        <v>127</v>
      </c>
      <c r="AV253" s="13" t="s">
        <v>127</v>
      </c>
      <c r="AW253" s="13" t="s">
        <v>33</v>
      </c>
      <c r="AX253" s="13" t="s">
        <v>71</v>
      </c>
      <c r="AY253" s="229" t="s">
        <v>120</v>
      </c>
    </row>
    <row r="254" s="13" customFormat="1">
      <c r="A254" s="13"/>
      <c r="B254" s="218"/>
      <c r="C254" s="219"/>
      <c r="D254" s="220" t="s">
        <v>131</v>
      </c>
      <c r="E254" s="221" t="s">
        <v>19</v>
      </c>
      <c r="F254" s="222" t="s">
        <v>407</v>
      </c>
      <c r="G254" s="219"/>
      <c r="H254" s="223">
        <v>1</v>
      </c>
      <c r="I254" s="224"/>
      <c r="J254" s="219"/>
      <c r="K254" s="219"/>
      <c r="L254" s="225"/>
      <c r="M254" s="226"/>
      <c r="N254" s="227"/>
      <c r="O254" s="227"/>
      <c r="P254" s="227"/>
      <c r="Q254" s="227"/>
      <c r="R254" s="227"/>
      <c r="S254" s="227"/>
      <c r="T254" s="22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29" t="s">
        <v>131</v>
      </c>
      <c r="AU254" s="229" t="s">
        <v>127</v>
      </c>
      <c r="AV254" s="13" t="s">
        <v>127</v>
      </c>
      <c r="AW254" s="13" t="s">
        <v>33</v>
      </c>
      <c r="AX254" s="13" t="s">
        <v>71</v>
      </c>
      <c r="AY254" s="229" t="s">
        <v>120</v>
      </c>
    </row>
    <row r="255" s="14" customFormat="1">
      <c r="A255" s="14"/>
      <c r="B255" s="230"/>
      <c r="C255" s="231"/>
      <c r="D255" s="220" t="s">
        <v>131</v>
      </c>
      <c r="E255" s="232" t="s">
        <v>19</v>
      </c>
      <c r="F255" s="233" t="s">
        <v>139</v>
      </c>
      <c r="G255" s="231"/>
      <c r="H255" s="234">
        <v>3</v>
      </c>
      <c r="I255" s="235"/>
      <c r="J255" s="231"/>
      <c r="K255" s="231"/>
      <c r="L255" s="236"/>
      <c r="M255" s="237"/>
      <c r="N255" s="238"/>
      <c r="O255" s="238"/>
      <c r="P255" s="238"/>
      <c r="Q255" s="238"/>
      <c r="R255" s="238"/>
      <c r="S255" s="238"/>
      <c r="T255" s="239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0" t="s">
        <v>131</v>
      </c>
      <c r="AU255" s="240" t="s">
        <v>127</v>
      </c>
      <c r="AV255" s="14" t="s">
        <v>126</v>
      </c>
      <c r="AW255" s="14" t="s">
        <v>33</v>
      </c>
      <c r="AX255" s="14" t="s">
        <v>76</v>
      </c>
      <c r="AY255" s="240" t="s">
        <v>120</v>
      </c>
    </row>
    <row r="256" s="2" customFormat="1" ht="44.25" customHeight="1">
      <c r="A256" s="39"/>
      <c r="B256" s="40"/>
      <c r="C256" s="199" t="s">
        <v>408</v>
      </c>
      <c r="D256" s="199" t="s">
        <v>122</v>
      </c>
      <c r="E256" s="200" t="s">
        <v>409</v>
      </c>
      <c r="F256" s="201" t="s">
        <v>410</v>
      </c>
      <c r="G256" s="202" t="s">
        <v>125</v>
      </c>
      <c r="H256" s="203">
        <v>12.66</v>
      </c>
      <c r="I256" s="204"/>
      <c r="J256" s="205">
        <f>ROUND(I256*H256,2)</f>
        <v>0</v>
      </c>
      <c r="K256" s="206"/>
      <c r="L256" s="45"/>
      <c r="M256" s="207" t="s">
        <v>19</v>
      </c>
      <c r="N256" s="208" t="s">
        <v>43</v>
      </c>
      <c r="O256" s="85"/>
      <c r="P256" s="209">
        <f>O256*H256</f>
        <v>0</v>
      </c>
      <c r="Q256" s="209">
        <v>0.026360000000000001</v>
      </c>
      <c r="R256" s="209">
        <f>Q256*H256</f>
        <v>0.3337176</v>
      </c>
      <c r="S256" s="209">
        <v>0</v>
      </c>
      <c r="T256" s="21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1" t="s">
        <v>126</v>
      </c>
      <c r="AT256" s="211" t="s">
        <v>122</v>
      </c>
      <c r="AU256" s="211" t="s">
        <v>127</v>
      </c>
      <c r="AY256" s="18" t="s">
        <v>120</v>
      </c>
      <c r="BE256" s="212">
        <f>IF(N256="základní",J256,0)</f>
        <v>0</v>
      </c>
      <c r="BF256" s="212">
        <f>IF(N256="snížená",J256,0)</f>
        <v>0</v>
      </c>
      <c r="BG256" s="212">
        <f>IF(N256="zákl. přenesená",J256,0)</f>
        <v>0</v>
      </c>
      <c r="BH256" s="212">
        <f>IF(N256="sníž. přenesená",J256,0)</f>
        <v>0</v>
      </c>
      <c r="BI256" s="212">
        <f>IF(N256="nulová",J256,0)</f>
        <v>0</v>
      </c>
      <c r="BJ256" s="18" t="s">
        <v>127</v>
      </c>
      <c r="BK256" s="212">
        <f>ROUND(I256*H256,2)</f>
        <v>0</v>
      </c>
      <c r="BL256" s="18" t="s">
        <v>126</v>
      </c>
      <c r="BM256" s="211" t="s">
        <v>411</v>
      </c>
    </row>
    <row r="257" s="2" customFormat="1">
      <c r="A257" s="39"/>
      <c r="B257" s="40"/>
      <c r="C257" s="41"/>
      <c r="D257" s="213" t="s">
        <v>129</v>
      </c>
      <c r="E257" s="41"/>
      <c r="F257" s="214" t="s">
        <v>412</v>
      </c>
      <c r="G257" s="41"/>
      <c r="H257" s="41"/>
      <c r="I257" s="215"/>
      <c r="J257" s="41"/>
      <c r="K257" s="41"/>
      <c r="L257" s="45"/>
      <c r="M257" s="216"/>
      <c r="N257" s="217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129</v>
      </c>
      <c r="AU257" s="18" t="s">
        <v>127</v>
      </c>
    </row>
    <row r="258" s="13" customFormat="1">
      <c r="A258" s="13"/>
      <c r="B258" s="218"/>
      <c r="C258" s="219"/>
      <c r="D258" s="220" t="s">
        <v>131</v>
      </c>
      <c r="E258" s="221" t="s">
        <v>19</v>
      </c>
      <c r="F258" s="222" t="s">
        <v>413</v>
      </c>
      <c r="G258" s="219"/>
      <c r="H258" s="223">
        <v>5.2999999999999998</v>
      </c>
      <c r="I258" s="224"/>
      <c r="J258" s="219"/>
      <c r="K258" s="219"/>
      <c r="L258" s="225"/>
      <c r="M258" s="226"/>
      <c r="N258" s="227"/>
      <c r="O258" s="227"/>
      <c r="P258" s="227"/>
      <c r="Q258" s="227"/>
      <c r="R258" s="227"/>
      <c r="S258" s="227"/>
      <c r="T258" s="22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29" t="s">
        <v>131</v>
      </c>
      <c r="AU258" s="229" t="s">
        <v>127</v>
      </c>
      <c r="AV258" s="13" t="s">
        <v>127</v>
      </c>
      <c r="AW258" s="13" t="s">
        <v>33</v>
      </c>
      <c r="AX258" s="13" t="s">
        <v>71</v>
      </c>
      <c r="AY258" s="229" t="s">
        <v>120</v>
      </c>
    </row>
    <row r="259" s="13" customFormat="1">
      <c r="A259" s="13"/>
      <c r="B259" s="218"/>
      <c r="C259" s="219"/>
      <c r="D259" s="220" t="s">
        <v>131</v>
      </c>
      <c r="E259" s="221" t="s">
        <v>19</v>
      </c>
      <c r="F259" s="222" t="s">
        <v>414</v>
      </c>
      <c r="G259" s="219"/>
      <c r="H259" s="223">
        <v>2.6600000000000001</v>
      </c>
      <c r="I259" s="224"/>
      <c r="J259" s="219"/>
      <c r="K259" s="219"/>
      <c r="L259" s="225"/>
      <c r="M259" s="226"/>
      <c r="N259" s="227"/>
      <c r="O259" s="227"/>
      <c r="P259" s="227"/>
      <c r="Q259" s="227"/>
      <c r="R259" s="227"/>
      <c r="S259" s="227"/>
      <c r="T259" s="22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29" t="s">
        <v>131</v>
      </c>
      <c r="AU259" s="229" t="s">
        <v>127</v>
      </c>
      <c r="AV259" s="13" t="s">
        <v>127</v>
      </c>
      <c r="AW259" s="13" t="s">
        <v>33</v>
      </c>
      <c r="AX259" s="13" t="s">
        <v>71</v>
      </c>
      <c r="AY259" s="229" t="s">
        <v>120</v>
      </c>
    </row>
    <row r="260" s="13" customFormat="1">
      <c r="A260" s="13"/>
      <c r="B260" s="218"/>
      <c r="C260" s="219"/>
      <c r="D260" s="220" t="s">
        <v>131</v>
      </c>
      <c r="E260" s="221" t="s">
        <v>19</v>
      </c>
      <c r="F260" s="222" t="s">
        <v>415</v>
      </c>
      <c r="G260" s="219"/>
      <c r="H260" s="223">
        <v>2.7999999999999998</v>
      </c>
      <c r="I260" s="224"/>
      <c r="J260" s="219"/>
      <c r="K260" s="219"/>
      <c r="L260" s="225"/>
      <c r="M260" s="226"/>
      <c r="N260" s="227"/>
      <c r="O260" s="227"/>
      <c r="P260" s="227"/>
      <c r="Q260" s="227"/>
      <c r="R260" s="227"/>
      <c r="S260" s="227"/>
      <c r="T260" s="22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29" t="s">
        <v>131</v>
      </c>
      <c r="AU260" s="229" t="s">
        <v>127</v>
      </c>
      <c r="AV260" s="13" t="s">
        <v>127</v>
      </c>
      <c r="AW260" s="13" t="s">
        <v>33</v>
      </c>
      <c r="AX260" s="13" t="s">
        <v>71</v>
      </c>
      <c r="AY260" s="229" t="s">
        <v>120</v>
      </c>
    </row>
    <row r="261" s="13" customFormat="1">
      <c r="A261" s="13"/>
      <c r="B261" s="218"/>
      <c r="C261" s="219"/>
      <c r="D261" s="220" t="s">
        <v>131</v>
      </c>
      <c r="E261" s="221" t="s">
        <v>19</v>
      </c>
      <c r="F261" s="222" t="s">
        <v>416</v>
      </c>
      <c r="G261" s="219"/>
      <c r="H261" s="223">
        <v>1.8999999999999999</v>
      </c>
      <c r="I261" s="224"/>
      <c r="J261" s="219"/>
      <c r="K261" s="219"/>
      <c r="L261" s="225"/>
      <c r="M261" s="226"/>
      <c r="N261" s="227"/>
      <c r="O261" s="227"/>
      <c r="P261" s="227"/>
      <c r="Q261" s="227"/>
      <c r="R261" s="227"/>
      <c r="S261" s="227"/>
      <c r="T261" s="22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29" t="s">
        <v>131</v>
      </c>
      <c r="AU261" s="229" t="s">
        <v>127</v>
      </c>
      <c r="AV261" s="13" t="s">
        <v>127</v>
      </c>
      <c r="AW261" s="13" t="s">
        <v>33</v>
      </c>
      <c r="AX261" s="13" t="s">
        <v>71</v>
      </c>
      <c r="AY261" s="229" t="s">
        <v>120</v>
      </c>
    </row>
    <row r="262" s="14" customFormat="1">
      <c r="A262" s="14"/>
      <c r="B262" s="230"/>
      <c r="C262" s="231"/>
      <c r="D262" s="220" t="s">
        <v>131</v>
      </c>
      <c r="E262" s="232" t="s">
        <v>19</v>
      </c>
      <c r="F262" s="233" t="s">
        <v>139</v>
      </c>
      <c r="G262" s="231"/>
      <c r="H262" s="234">
        <v>12.66</v>
      </c>
      <c r="I262" s="235"/>
      <c r="J262" s="231"/>
      <c r="K262" s="231"/>
      <c r="L262" s="236"/>
      <c r="M262" s="237"/>
      <c r="N262" s="238"/>
      <c r="O262" s="238"/>
      <c r="P262" s="238"/>
      <c r="Q262" s="238"/>
      <c r="R262" s="238"/>
      <c r="S262" s="238"/>
      <c r="T262" s="239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0" t="s">
        <v>131</v>
      </c>
      <c r="AU262" s="240" t="s">
        <v>127</v>
      </c>
      <c r="AV262" s="14" t="s">
        <v>126</v>
      </c>
      <c r="AW262" s="14" t="s">
        <v>33</v>
      </c>
      <c r="AX262" s="14" t="s">
        <v>76</v>
      </c>
      <c r="AY262" s="240" t="s">
        <v>120</v>
      </c>
    </row>
    <row r="263" s="2" customFormat="1" ht="37.8" customHeight="1">
      <c r="A263" s="39"/>
      <c r="B263" s="40"/>
      <c r="C263" s="199" t="s">
        <v>417</v>
      </c>
      <c r="D263" s="199" t="s">
        <v>122</v>
      </c>
      <c r="E263" s="200" t="s">
        <v>418</v>
      </c>
      <c r="F263" s="201" t="s">
        <v>419</v>
      </c>
      <c r="G263" s="202" t="s">
        <v>154</v>
      </c>
      <c r="H263" s="203">
        <v>0.20499999999999999</v>
      </c>
      <c r="I263" s="204"/>
      <c r="J263" s="205">
        <f>ROUND(I263*H263,2)</f>
        <v>0</v>
      </c>
      <c r="K263" s="206"/>
      <c r="L263" s="45"/>
      <c r="M263" s="207" t="s">
        <v>19</v>
      </c>
      <c r="N263" s="208" t="s">
        <v>43</v>
      </c>
      <c r="O263" s="85"/>
      <c r="P263" s="209">
        <f>O263*H263</f>
        <v>0</v>
      </c>
      <c r="Q263" s="209">
        <v>2.2563399999999998</v>
      </c>
      <c r="R263" s="209">
        <f>Q263*H263</f>
        <v>0.46254969999999995</v>
      </c>
      <c r="S263" s="209">
        <v>0</v>
      </c>
      <c r="T263" s="210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11" t="s">
        <v>126</v>
      </c>
      <c r="AT263" s="211" t="s">
        <v>122</v>
      </c>
      <c r="AU263" s="211" t="s">
        <v>127</v>
      </c>
      <c r="AY263" s="18" t="s">
        <v>120</v>
      </c>
      <c r="BE263" s="212">
        <f>IF(N263="základní",J263,0)</f>
        <v>0</v>
      </c>
      <c r="BF263" s="212">
        <f>IF(N263="snížená",J263,0)</f>
        <v>0</v>
      </c>
      <c r="BG263" s="212">
        <f>IF(N263="zákl. přenesená",J263,0)</f>
        <v>0</v>
      </c>
      <c r="BH263" s="212">
        <f>IF(N263="sníž. přenesená",J263,0)</f>
        <v>0</v>
      </c>
      <c r="BI263" s="212">
        <f>IF(N263="nulová",J263,0)</f>
        <v>0</v>
      </c>
      <c r="BJ263" s="18" t="s">
        <v>127</v>
      </c>
      <c r="BK263" s="212">
        <f>ROUND(I263*H263,2)</f>
        <v>0</v>
      </c>
      <c r="BL263" s="18" t="s">
        <v>126</v>
      </c>
      <c r="BM263" s="211" t="s">
        <v>420</v>
      </c>
    </row>
    <row r="264" s="2" customFormat="1">
      <c r="A264" s="39"/>
      <c r="B264" s="40"/>
      <c r="C264" s="41"/>
      <c r="D264" s="213" t="s">
        <v>129</v>
      </c>
      <c r="E264" s="41"/>
      <c r="F264" s="214" t="s">
        <v>421</v>
      </c>
      <c r="G264" s="41"/>
      <c r="H264" s="41"/>
      <c r="I264" s="215"/>
      <c r="J264" s="41"/>
      <c r="K264" s="41"/>
      <c r="L264" s="45"/>
      <c r="M264" s="216"/>
      <c r="N264" s="217"/>
      <c r="O264" s="85"/>
      <c r="P264" s="85"/>
      <c r="Q264" s="85"/>
      <c r="R264" s="85"/>
      <c r="S264" s="85"/>
      <c r="T264" s="86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129</v>
      </c>
      <c r="AU264" s="18" t="s">
        <v>127</v>
      </c>
    </row>
    <row r="265" s="13" customFormat="1">
      <c r="A265" s="13"/>
      <c r="B265" s="218"/>
      <c r="C265" s="219"/>
      <c r="D265" s="220" t="s">
        <v>131</v>
      </c>
      <c r="E265" s="221" t="s">
        <v>19</v>
      </c>
      <c r="F265" s="222" t="s">
        <v>422</v>
      </c>
      <c r="G265" s="219"/>
      <c r="H265" s="223">
        <v>0.034000000000000002</v>
      </c>
      <c r="I265" s="224"/>
      <c r="J265" s="219"/>
      <c r="K265" s="219"/>
      <c r="L265" s="225"/>
      <c r="M265" s="226"/>
      <c r="N265" s="227"/>
      <c r="O265" s="227"/>
      <c r="P265" s="227"/>
      <c r="Q265" s="227"/>
      <c r="R265" s="227"/>
      <c r="S265" s="227"/>
      <c r="T265" s="22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29" t="s">
        <v>131</v>
      </c>
      <c r="AU265" s="229" t="s">
        <v>127</v>
      </c>
      <c r="AV265" s="13" t="s">
        <v>127</v>
      </c>
      <c r="AW265" s="13" t="s">
        <v>33</v>
      </c>
      <c r="AX265" s="13" t="s">
        <v>71</v>
      </c>
      <c r="AY265" s="229" t="s">
        <v>120</v>
      </c>
    </row>
    <row r="266" s="13" customFormat="1">
      <c r="A266" s="13"/>
      <c r="B266" s="218"/>
      <c r="C266" s="219"/>
      <c r="D266" s="220" t="s">
        <v>131</v>
      </c>
      <c r="E266" s="221" t="s">
        <v>19</v>
      </c>
      <c r="F266" s="222" t="s">
        <v>423</v>
      </c>
      <c r="G266" s="219"/>
      <c r="H266" s="223">
        <v>0.17100000000000001</v>
      </c>
      <c r="I266" s="224"/>
      <c r="J266" s="219"/>
      <c r="K266" s="219"/>
      <c r="L266" s="225"/>
      <c r="M266" s="226"/>
      <c r="N266" s="227"/>
      <c r="O266" s="227"/>
      <c r="P266" s="227"/>
      <c r="Q266" s="227"/>
      <c r="R266" s="227"/>
      <c r="S266" s="227"/>
      <c r="T266" s="228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29" t="s">
        <v>131</v>
      </c>
      <c r="AU266" s="229" t="s">
        <v>127</v>
      </c>
      <c r="AV266" s="13" t="s">
        <v>127</v>
      </c>
      <c r="AW266" s="13" t="s">
        <v>33</v>
      </c>
      <c r="AX266" s="13" t="s">
        <v>71</v>
      </c>
      <c r="AY266" s="229" t="s">
        <v>120</v>
      </c>
    </row>
    <row r="267" s="14" customFormat="1">
      <c r="A267" s="14"/>
      <c r="B267" s="230"/>
      <c r="C267" s="231"/>
      <c r="D267" s="220" t="s">
        <v>131</v>
      </c>
      <c r="E267" s="232" t="s">
        <v>19</v>
      </c>
      <c r="F267" s="233" t="s">
        <v>139</v>
      </c>
      <c r="G267" s="231"/>
      <c r="H267" s="234">
        <v>0.20499999999999999</v>
      </c>
      <c r="I267" s="235"/>
      <c r="J267" s="231"/>
      <c r="K267" s="231"/>
      <c r="L267" s="236"/>
      <c r="M267" s="237"/>
      <c r="N267" s="238"/>
      <c r="O267" s="238"/>
      <c r="P267" s="238"/>
      <c r="Q267" s="238"/>
      <c r="R267" s="238"/>
      <c r="S267" s="238"/>
      <c r="T267" s="239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0" t="s">
        <v>131</v>
      </c>
      <c r="AU267" s="240" t="s">
        <v>127</v>
      </c>
      <c r="AV267" s="14" t="s">
        <v>126</v>
      </c>
      <c r="AW267" s="14" t="s">
        <v>33</v>
      </c>
      <c r="AX267" s="14" t="s">
        <v>76</v>
      </c>
      <c r="AY267" s="240" t="s">
        <v>120</v>
      </c>
    </row>
    <row r="268" s="2" customFormat="1" ht="37.8" customHeight="1">
      <c r="A268" s="39"/>
      <c r="B268" s="40"/>
      <c r="C268" s="199" t="s">
        <v>424</v>
      </c>
      <c r="D268" s="199" t="s">
        <v>122</v>
      </c>
      <c r="E268" s="200" t="s">
        <v>425</v>
      </c>
      <c r="F268" s="201" t="s">
        <v>426</v>
      </c>
      <c r="G268" s="202" t="s">
        <v>297</v>
      </c>
      <c r="H268" s="203">
        <v>1</v>
      </c>
      <c r="I268" s="204"/>
      <c r="J268" s="205">
        <f>ROUND(I268*H268,2)</f>
        <v>0</v>
      </c>
      <c r="K268" s="206"/>
      <c r="L268" s="45"/>
      <c r="M268" s="207" t="s">
        <v>19</v>
      </c>
      <c r="N268" s="208" t="s">
        <v>43</v>
      </c>
      <c r="O268" s="85"/>
      <c r="P268" s="209">
        <f>O268*H268</f>
        <v>0</v>
      </c>
      <c r="Q268" s="209">
        <v>0</v>
      </c>
      <c r="R268" s="209">
        <f>Q268*H268</f>
        <v>0</v>
      </c>
      <c r="S268" s="209">
        <v>0</v>
      </c>
      <c r="T268" s="21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11" t="s">
        <v>126</v>
      </c>
      <c r="AT268" s="211" t="s">
        <v>122</v>
      </c>
      <c r="AU268" s="211" t="s">
        <v>127</v>
      </c>
      <c r="AY268" s="18" t="s">
        <v>120</v>
      </c>
      <c r="BE268" s="212">
        <f>IF(N268="základní",J268,0)</f>
        <v>0</v>
      </c>
      <c r="BF268" s="212">
        <f>IF(N268="snížená",J268,0)</f>
        <v>0</v>
      </c>
      <c r="BG268" s="212">
        <f>IF(N268="zákl. přenesená",J268,0)</f>
        <v>0</v>
      </c>
      <c r="BH268" s="212">
        <f>IF(N268="sníž. přenesená",J268,0)</f>
        <v>0</v>
      </c>
      <c r="BI268" s="212">
        <f>IF(N268="nulová",J268,0)</f>
        <v>0</v>
      </c>
      <c r="BJ268" s="18" t="s">
        <v>127</v>
      </c>
      <c r="BK268" s="212">
        <f>ROUND(I268*H268,2)</f>
        <v>0</v>
      </c>
      <c r="BL268" s="18" t="s">
        <v>126</v>
      </c>
      <c r="BM268" s="211" t="s">
        <v>427</v>
      </c>
    </row>
    <row r="269" s="2" customFormat="1" ht="24.15" customHeight="1">
      <c r="A269" s="39"/>
      <c r="B269" s="40"/>
      <c r="C269" s="199" t="s">
        <v>428</v>
      </c>
      <c r="D269" s="199" t="s">
        <v>122</v>
      </c>
      <c r="E269" s="200" t="s">
        <v>429</v>
      </c>
      <c r="F269" s="201" t="s">
        <v>430</v>
      </c>
      <c r="G269" s="202" t="s">
        <v>125</v>
      </c>
      <c r="H269" s="203">
        <v>1.645</v>
      </c>
      <c r="I269" s="204"/>
      <c r="J269" s="205">
        <f>ROUND(I269*H269,2)</f>
        <v>0</v>
      </c>
      <c r="K269" s="206"/>
      <c r="L269" s="45"/>
      <c r="M269" s="207" t="s">
        <v>19</v>
      </c>
      <c r="N269" s="208" t="s">
        <v>43</v>
      </c>
      <c r="O269" s="85"/>
      <c r="P269" s="209">
        <f>O269*H269</f>
        <v>0</v>
      </c>
      <c r="Q269" s="209">
        <v>0</v>
      </c>
      <c r="R269" s="209">
        <f>Q269*H269</f>
        <v>0</v>
      </c>
      <c r="S269" s="209">
        <v>0</v>
      </c>
      <c r="T269" s="210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11" t="s">
        <v>126</v>
      </c>
      <c r="AT269" s="211" t="s">
        <v>122</v>
      </c>
      <c r="AU269" s="211" t="s">
        <v>127</v>
      </c>
      <c r="AY269" s="18" t="s">
        <v>120</v>
      </c>
      <c r="BE269" s="212">
        <f>IF(N269="základní",J269,0)</f>
        <v>0</v>
      </c>
      <c r="BF269" s="212">
        <f>IF(N269="snížená",J269,0)</f>
        <v>0</v>
      </c>
      <c r="BG269" s="212">
        <f>IF(N269="zákl. přenesená",J269,0)</f>
        <v>0</v>
      </c>
      <c r="BH269" s="212">
        <f>IF(N269="sníž. přenesená",J269,0)</f>
        <v>0</v>
      </c>
      <c r="BI269" s="212">
        <f>IF(N269="nulová",J269,0)</f>
        <v>0</v>
      </c>
      <c r="BJ269" s="18" t="s">
        <v>127</v>
      </c>
      <c r="BK269" s="212">
        <f>ROUND(I269*H269,2)</f>
        <v>0</v>
      </c>
      <c r="BL269" s="18" t="s">
        <v>126</v>
      </c>
      <c r="BM269" s="211" t="s">
        <v>431</v>
      </c>
    </row>
    <row r="270" s="13" customFormat="1">
      <c r="A270" s="13"/>
      <c r="B270" s="218"/>
      <c r="C270" s="219"/>
      <c r="D270" s="220" t="s">
        <v>131</v>
      </c>
      <c r="E270" s="221" t="s">
        <v>19</v>
      </c>
      <c r="F270" s="222" t="s">
        <v>432</v>
      </c>
      <c r="G270" s="219"/>
      <c r="H270" s="223">
        <v>1.645</v>
      </c>
      <c r="I270" s="224"/>
      <c r="J270" s="219"/>
      <c r="K270" s="219"/>
      <c r="L270" s="225"/>
      <c r="M270" s="226"/>
      <c r="N270" s="227"/>
      <c r="O270" s="227"/>
      <c r="P270" s="227"/>
      <c r="Q270" s="227"/>
      <c r="R270" s="227"/>
      <c r="S270" s="227"/>
      <c r="T270" s="22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29" t="s">
        <v>131</v>
      </c>
      <c r="AU270" s="229" t="s">
        <v>127</v>
      </c>
      <c r="AV270" s="13" t="s">
        <v>127</v>
      </c>
      <c r="AW270" s="13" t="s">
        <v>33</v>
      </c>
      <c r="AX270" s="13" t="s">
        <v>76</v>
      </c>
      <c r="AY270" s="229" t="s">
        <v>120</v>
      </c>
    </row>
    <row r="271" s="12" customFormat="1" ht="22.8" customHeight="1">
      <c r="A271" s="12"/>
      <c r="B271" s="183"/>
      <c r="C271" s="184"/>
      <c r="D271" s="185" t="s">
        <v>70</v>
      </c>
      <c r="E271" s="197" t="s">
        <v>178</v>
      </c>
      <c r="F271" s="197" t="s">
        <v>433</v>
      </c>
      <c r="G271" s="184"/>
      <c r="H271" s="184"/>
      <c r="I271" s="187"/>
      <c r="J271" s="198">
        <f>BK271</f>
        <v>0</v>
      </c>
      <c r="K271" s="184"/>
      <c r="L271" s="189"/>
      <c r="M271" s="190"/>
      <c r="N271" s="191"/>
      <c r="O271" s="191"/>
      <c r="P271" s="192">
        <f>SUM(P272:P324)</f>
        <v>0</v>
      </c>
      <c r="Q271" s="191"/>
      <c r="R271" s="192">
        <f>SUM(R272:R324)</f>
        <v>3.0226370000000005</v>
      </c>
      <c r="S271" s="191"/>
      <c r="T271" s="193">
        <f>SUM(T272:T324)</f>
        <v>6.8440000000000012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194" t="s">
        <v>76</v>
      </c>
      <c r="AT271" s="195" t="s">
        <v>70</v>
      </c>
      <c r="AU271" s="195" t="s">
        <v>76</v>
      </c>
      <c r="AY271" s="194" t="s">
        <v>120</v>
      </c>
      <c r="BK271" s="196">
        <f>SUM(BK272:BK324)</f>
        <v>0</v>
      </c>
    </row>
    <row r="272" s="2" customFormat="1" ht="62.7" customHeight="1">
      <c r="A272" s="39"/>
      <c r="B272" s="40"/>
      <c r="C272" s="199" t="s">
        <v>434</v>
      </c>
      <c r="D272" s="199" t="s">
        <v>122</v>
      </c>
      <c r="E272" s="200" t="s">
        <v>435</v>
      </c>
      <c r="F272" s="201" t="s">
        <v>436</v>
      </c>
      <c r="G272" s="202" t="s">
        <v>341</v>
      </c>
      <c r="H272" s="203">
        <v>13</v>
      </c>
      <c r="I272" s="204"/>
      <c r="J272" s="205">
        <f>ROUND(I272*H272,2)</f>
        <v>0</v>
      </c>
      <c r="K272" s="206"/>
      <c r="L272" s="45"/>
      <c r="M272" s="207" t="s">
        <v>19</v>
      </c>
      <c r="N272" s="208" t="s">
        <v>43</v>
      </c>
      <c r="O272" s="85"/>
      <c r="P272" s="209">
        <f>O272*H272</f>
        <v>0</v>
      </c>
      <c r="Q272" s="209">
        <v>0.00060999999999999997</v>
      </c>
      <c r="R272" s="209">
        <f>Q272*H272</f>
        <v>0.0079299999999999995</v>
      </c>
      <c r="S272" s="209">
        <v>0</v>
      </c>
      <c r="T272" s="21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11" t="s">
        <v>126</v>
      </c>
      <c r="AT272" s="211" t="s">
        <v>122</v>
      </c>
      <c r="AU272" s="211" t="s">
        <v>127</v>
      </c>
      <c r="AY272" s="18" t="s">
        <v>120</v>
      </c>
      <c r="BE272" s="212">
        <f>IF(N272="základní",J272,0)</f>
        <v>0</v>
      </c>
      <c r="BF272" s="212">
        <f>IF(N272="snížená",J272,0)</f>
        <v>0</v>
      </c>
      <c r="BG272" s="212">
        <f>IF(N272="zákl. přenesená",J272,0)</f>
        <v>0</v>
      </c>
      <c r="BH272" s="212">
        <f>IF(N272="sníž. přenesená",J272,0)</f>
        <v>0</v>
      </c>
      <c r="BI272" s="212">
        <f>IF(N272="nulová",J272,0)</f>
        <v>0</v>
      </c>
      <c r="BJ272" s="18" t="s">
        <v>127</v>
      </c>
      <c r="BK272" s="212">
        <f>ROUND(I272*H272,2)</f>
        <v>0</v>
      </c>
      <c r="BL272" s="18" t="s">
        <v>126</v>
      </c>
      <c r="BM272" s="211" t="s">
        <v>437</v>
      </c>
    </row>
    <row r="273" s="2" customFormat="1">
      <c r="A273" s="39"/>
      <c r="B273" s="40"/>
      <c r="C273" s="41"/>
      <c r="D273" s="213" t="s">
        <v>129</v>
      </c>
      <c r="E273" s="41"/>
      <c r="F273" s="214" t="s">
        <v>438</v>
      </c>
      <c r="G273" s="41"/>
      <c r="H273" s="41"/>
      <c r="I273" s="215"/>
      <c r="J273" s="41"/>
      <c r="K273" s="41"/>
      <c r="L273" s="45"/>
      <c r="M273" s="216"/>
      <c r="N273" s="217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129</v>
      </c>
      <c r="AU273" s="18" t="s">
        <v>127</v>
      </c>
    </row>
    <row r="274" s="13" customFormat="1">
      <c r="A274" s="13"/>
      <c r="B274" s="218"/>
      <c r="C274" s="219"/>
      <c r="D274" s="220" t="s">
        <v>131</v>
      </c>
      <c r="E274" s="221" t="s">
        <v>19</v>
      </c>
      <c r="F274" s="222" t="s">
        <v>439</v>
      </c>
      <c r="G274" s="219"/>
      <c r="H274" s="223">
        <v>13</v>
      </c>
      <c r="I274" s="224"/>
      <c r="J274" s="219"/>
      <c r="K274" s="219"/>
      <c r="L274" s="225"/>
      <c r="M274" s="226"/>
      <c r="N274" s="227"/>
      <c r="O274" s="227"/>
      <c r="P274" s="227"/>
      <c r="Q274" s="227"/>
      <c r="R274" s="227"/>
      <c r="S274" s="227"/>
      <c r="T274" s="22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29" t="s">
        <v>131</v>
      </c>
      <c r="AU274" s="229" t="s">
        <v>127</v>
      </c>
      <c r="AV274" s="13" t="s">
        <v>127</v>
      </c>
      <c r="AW274" s="13" t="s">
        <v>33</v>
      </c>
      <c r="AX274" s="13" t="s">
        <v>76</v>
      </c>
      <c r="AY274" s="229" t="s">
        <v>120</v>
      </c>
    </row>
    <row r="275" s="2" customFormat="1" ht="24.15" customHeight="1">
      <c r="A275" s="39"/>
      <c r="B275" s="40"/>
      <c r="C275" s="199" t="s">
        <v>440</v>
      </c>
      <c r="D275" s="199" t="s">
        <v>122</v>
      </c>
      <c r="E275" s="200" t="s">
        <v>441</v>
      </c>
      <c r="F275" s="201" t="s">
        <v>442</v>
      </c>
      <c r="G275" s="202" t="s">
        <v>341</v>
      </c>
      <c r="H275" s="203">
        <v>18</v>
      </c>
      <c r="I275" s="204"/>
      <c r="J275" s="205">
        <f>ROUND(I275*H275,2)</f>
        <v>0</v>
      </c>
      <c r="K275" s="206"/>
      <c r="L275" s="45"/>
      <c r="M275" s="207" t="s">
        <v>19</v>
      </c>
      <c r="N275" s="208" t="s">
        <v>43</v>
      </c>
      <c r="O275" s="85"/>
      <c r="P275" s="209">
        <f>O275*H275</f>
        <v>0</v>
      </c>
      <c r="Q275" s="209">
        <v>0</v>
      </c>
      <c r="R275" s="209">
        <f>Q275*H275</f>
        <v>0</v>
      </c>
      <c r="S275" s="209">
        <v>0</v>
      </c>
      <c r="T275" s="21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11" t="s">
        <v>126</v>
      </c>
      <c r="AT275" s="211" t="s">
        <v>122</v>
      </c>
      <c r="AU275" s="211" t="s">
        <v>127</v>
      </c>
      <c r="AY275" s="18" t="s">
        <v>120</v>
      </c>
      <c r="BE275" s="212">
        <f>IF(N275="základní",J275,0)</f>
        <v>0</v>
      </c>
      <c r="BF275" s="212">
        <f>IF(N275="snížená",J275,0)</f>
        <v>0</v>
      </c>
      <c r="BG275" s="212">
        <f>IF(N275="zákl. přenesená",J275,0)</f>
        <v>0</v>
      </c>
      <c r="BH275" s="212">
        <f>IF(N275="sníž. přenesená",J275,0)</f>
        <v>0</v>
      </c>
      <c r="BI275" s="212">
        <f>IF(N275="nulová",J275,0)</f>
        <v>0</v>
      </c>
      <c r="BJ275" s="18" t="s">
        <v>127</v>
      </c>
      <c r="BK275" s="212">
        <f>ROUND(I275*H275,2)</f>
        <v>0</v>
      </c>
      <c r="BL275" s="18" t="s">
        <v>126</v>
      </c>
      <c r="BM275" s="211" t="s">
        <v>443</v>
      </c>
    </row>
    <row r="276" s="2" customFormat="1">
      <c r="A276" s="39"/>
      <c r="B276" s="40"/>
      <c r="C276" s="41"/>
      <c r="D276" s="213" t="s">
        <v>129</v>
      </c>
      <c r="E276" s="41"/>
      <c r="F276" s="214" t="s">
        <v>444</v>
      </c>
      <c r="G276" s="41"/>
      <c r="H276" s="41"/>
      <c r="I276" s="215"/>
      <c r="J276" s="41"/>
      <c r="K276" s="41"/>
      <c r="L276" s="45"/>
      <c r="M276" s="216"/>
      <c r="N276" s="217"/>
      <c r="O276" s="85"/>
      <c r="P276" s="85"/>
      <c r="Q276" s="85"/>
      <c r="R276" s="85"/>
      <c r="S276" s="85"/>
      <c r="T276" s="86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129</v>
      </c>
      <c r="AU276" s="18" t="s">
        <v>127</v>
      </c>
    </row>
    <row r="277" s="13" customFormat="1">
      <c r="A277" s="13"/>
      <c r="B277" s="218"/>
      <c r="C277" s="219"/>
      <c r="D277" s="220" t="s">
        <v>131</v>
      </c>
      <c r="E277" s="221" t="s">
        <v>19</v>
      </c>
      <c r="F277" s="222" t="s">
        <v>445</v>
      </c>
      <c r="G277" s="219"/>
      <c r="H277" s="223">
        <v>18</v>
      </c>
      <c r="I277" s="224"/>
      <c r="J277" s="219"/>
      <c r="K277" s="219"/>
      <c r="L277" s="225"/>
      <c r="M277" s="226"/>
      <c r="N277" s="227"/>
      <c r="O277" s="227"/>
      <c r="P277" s="227"/>
      <c r="Q277" s="227"/>
      <c r="R277" s="227"/>
      <c r="S277" s="227"/>
      <c r="T277" s="22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29" t="s">
        <v>131</v>
      </c>
      <c r="AU277" s="229" t="s">
        <v>127</v>
      </c>
      <c r="AV277" s="13" t="s">
        <v>127</v>
      </c>
      <c r="AW277" s="13" t="s">
        <v>33</v>
      </c>
      <c r="AX277" s="13" t="s">
        <v>76</v>
      </c>
      <c r="AY277" s="229" t="s">
        <v>120</v>
      </c>
    </row>
    <row r="278" s="2" customFormat="1" ht="33" customHeight="1">
      <c r="A278" s="39"/>
      <c r="B278" s="40"/>
      <c r="C278" s="199" t="s">
        <v>446</v>
      </c>
      <c r="D278" s="199" t="s">
        <v>122</v>
      </c>
      <c r="E278" s="200" t="s">
        <v>447</v>
      </c>
      <c r="F278" s="201" t="s">
        <v>448</v>
      </c>
      <c r="G278" s="202" t="s">
        <v>341</v>
      </c>
      <c r="H278" s="203">
        <v>7.5999999999999996</v>
      </c>
      <c r="I278" s="204"/>
      <c r="J278" s="205">
        <f>ROUND(I278*H278,2)</f>
        <v>0</v>
      </c>
      <c r="K278" s="206"/>
      <c r="L278" s="45"/>
      <c r="M278" s="207" t="s">
        <v>19</v>
      </c>
      <c r="N278" s="208" t="s">
        <v>43</v>
      </c>
      <c r="O278" s="85"/>
      <c r="P278" s="209">
        <f>O278*H278</f>
        <v>0</v>
      </c>
      <c r="Q278" s="209">
        <v>0.29292000000000001</v>
      </c>
      <c r="R278" s="209">
        <f>Q278*H278</f>
        <v>2.2261920000000002</v>
      </c>
      <c r="S278" s="209">
        <v>0</v>
      </c>
      <c r="T278" s="210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11" t="s">
        <v>126</v>
      </c>
      <c r="AT278" s="211" t="s">
        <v>122</v>
      </c>
      <c r="AU278" s="211" t="s">
        <v>127</v>
      </c>
      <c r="AY278" s="18" t="s">
        <v>120</v>
      </c>
      <c r="BE278" s="212">
        <f>IF(N278="základní",J278,0)</f>
        <v>0</v>
      </c>
      <c r="BF278" s="212">
        <f>IF(N278="snížená",J278,0)</f>
        <v>0</v>
      </c>
      <c r="BG278" s="212">
        <f>IF(N278="zákl. přenesená",J278,0)</f>
        <v>0</v>
      </c>
      <c r="BH278" s="212">
        <f>IF(N278="sníž. přenesená",J278,0)</f>
        <v>0</v>
      </c>
      <c r="BI278" s="212">
        <f>IF(N278="nulová",J278,0)</f>
        <v>0</v>
      </c>
      <c r="BJ278" s="18" t="s">
        <v>127</v>
      </c>
      <c r="BK278" s="212">
        <f>ROUND(I278*H278,2)</f>
        <v>0</v>
      </c>
      <c r="BL278" s="18" t="s">
        <v>126</v>
      </c>
      <c r="BM278" s="211" t="s">
        <v>449</v>
      </c>
    </row>
    <row r="279" s="2" customFormat="1">
      <c r="A279" s="39"/>
      <c r="B279" s="40"/>
      <c r="C279" s="41"/>
      <c r="D279" s="213" t="s">
        <v>129</v>
      </c>
      <c r="E279" s="41"/>
      <c r="F279" s="214" t="s">
        <v>450</v>
      </c>
      <c r="G279" s="41"/>
      <c r="H279" s="41"/>
      <c r="I279" s="215"/>
      <c r="J279" s="41"/>
      <c r="K279" s="41"/>
      <c r="L279" s="45"/>
      <c r="M279" s="216"/>
      <c r="N279" s="217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129</v>
      </c>
      <c r="AU279" s="18" t="s">
        <v>127</v>
      </c>
    </row>
    <row r="280" s="13" customFormat="1">
      <c r="A280" s="13"/>
      <c r="B280" s="218"/>
      <c r="C280" s="219"/>
      <c r="D280" s="220" t="s">
        <v>131</v>
      </c>
      <c r="E280" s="221" t="s">
        <v>19</v>
      </c>
      <c r="F280" s="222" t="s">
        <v>451</v>
      </c>
      <c r="G280" s="219"/>
      <c r="H280" s="223">
        <v>3.7999999999999998</v>
      </c>
      <c r="I280" s="224"/>
      <c r="J280" s="219"/>
      <c r="K280" s="219"/>
      <c r="L280" s="225"/>
      <c r="M280" s="226"/>
      <c r="N280" s="227"/>
      <c r="O280" s="227"/>
      <c r="P280" s="227"/>
      <c r="Q280" s="227"/>
      <c r="R280" s="227"/>
      <c r="S280" s="227"/>
      <c r="T280" s="22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29" t="s">
        <v>131</v>
      </c>
      <c r="AU280" s="229" t="s">
        <v>127</v>
      </c>
      <c r="AV280" s="13" t="s">
        <v>127</v>
      </c>
      <c r="AW280" s="13" t="s">
        <v>33</v>
      </c>
      <c r="AX280" s="13" t="s">
        <v>71</v>
      </c>
      <c r="AY280" s="229" t="s">
        <v>120</v>
      </c>
    </row>
    <row r="281" s="13" customFormat="1">
      <c r="A281" s="13"/>
      <c r="B281" s="218"/>
      <c r="C281" s="219"/>
      <c r="D281" s="220" t="s">
        <v>131</v>
      </c>
      <c r="E281" s="221" t="s">
        <v>19</v>
      </c>
      <c r="F281" s="222" t="s">
        <v>452</v>
      </c>
      <c r="G281" s="219"/>
      <c r="H281" s="223">
        <v>3.7999999999999998</v>
      </c>
      <c r="I281" s="224"/>
      <c r="J281" s="219"/>
      <c r="K281" s="219"/>
      <c r="L281" s="225"/>
      <c r="M281" s="226"/>
      <c r="N281" s="227"/>
      <c r="O281" s="227"/>
      <c r="P281" s="227"/>
      <c r="Q281" s="227"/>
      <c r="R281" s="227"/>
      <c r="S281" s="227"/>
      <c r="T281" s="22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29" t="s">
        <v>131</v>
      </c>
      <c r="AU281" s="229" t="s">
        <v>127</v>
      </c>
      <c r="AV281" s="13" t="s">
        <v>127</v>
      </c>
      <c r="AW281" s="13" t="s">
        <v>33</v>
      </c>
      <c r="AX281" s="13" t="s">
        <v>71</v>
      </c>
      <c r="AY281" s="229" t="s">
        <v>120</v>
      </c>
    </row>
    <row r="282" s="14" customFormat="1">
      <c r="A282" s="14"/>
      <c r="B282" s="230"/>
      <c r="C282" s="231"/>
      <c r="D282" s="220" t="s">
        <v>131</v>
      </c>
      <c r="E282" s="232" t="s">
        <v>19</v>
      </c>
      <c r="F282" s="233" t="s">
        <v>139</v>
      </c>
      <c r="G282" s="231"/>
      <c r="H282" s="234">
        <v>7.5999999999999996</v>
      </c>
      <c r="I282" s="235"/>
      <c r="J282" s="231"/>
      <c r="K282" s="231"/>
      <c r="L282" s="236"/>
      <c r="M282" s="237"/>
      <c r="N282" s="238"/>
      <c r="O282" s="238"/>
      <c r="P282" s="238"/>
      <c r="Q282" s="238"/>
      <c r="R282" s="238"/>
      <c r="S282" s="238"/>
      <c r="T282" s="239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0" t="s">
        <v>131</v>
      </c>
      <c r="AU282" s="240" t="s">
        <v>127</v>
      </c>
      <c r="AV282" s="14" t="s">
        <v>126</v>
      </c>
      <c r="AW282" s="14" t="s">
        <v>33</v>
      </c>
      <c r="AX282" s="14" t="s">
        <v>76</v>
      </c>
      <c r="AY282" s="240" t="s">
        <v>120</v>
      </c>
    </row>
    <row r="283" s="2" customFormat="1" ht="49.05" customHeight="1">
      <c r="A283" s="39"/>
      <c r="B283" s="40"/>
      <c r="C283" s="199" t="s">
        <v>453</v>
      </c>
      <c r="D283" s="199" t="s">
        <v>122</v>
      </c>
      <c r="E283" s="200" t="s">
        <v>454</v>
      </c>
      <c r="F283" s="201" t="s">
        <v>455</v>
      </c>
      <c r="G283" s="202" t="s">
        <v>125</v>
      </c>
      <c r="H283" s="203">
        <v>65</v>
      </c>
      <c r="I283" s="204"/>
      <c r="J283" s="205">
        <f>ROUND(I283*H283,2)</f>
        <v>0</v>
      </c>
      <c r="K283" s="206"/>
      <c r="L283" s="45"/>
      <c r="M283" s="207" t="s">
        <v>19</v>
      </c>
      <c r="N283" s="208" t="s">
        <v>43</v>
      </c>
      <c r="O283" s="85"/>
      <c r="P283" s="209">
        <f>O283*H283</f>
        <v>0</v>
      </c>
      <c r="Q283" s="209">
        <v>0</v>
      </c>
      <c r="R283" s="209">
        <f>Q283*H283</f>
        <v>0</v>
      </c>
      <c r="S283" s="209">
        <v>0</v>
      </c>
      <c r="T283" s="210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11" t="s">
        <v>126</v>
      </c>
      <c r="AT283" s="211" t="s">
        <v>122</v>
      </c>
      <c r="AU283" s="211" t="s">
        <v>127</v>
      </c>
      <c r="AY283" s="18" t="s">
        <v>120</v>
      </c>
      <c r="BE283" s="212">
        <f>IF(N283="základní",J283,0)</f>
        <v>0</v>
      </c>
      <c r="BF283" s="212">
        <f>IF(N283="snížená",J283,0)</f>
        <v>0</v>
      </c>
      <c r="BG283" s="212">
        <f>IF(N283="zákl. přenesená",J283,0)</f>
        <v>0</v>
      </c>
      <c r="BH283" s="212">
        <f>IF(N283="sníž. přenesená",J283,0)</f>
        <v>0</v>
      </c>
      <c r="BI283" s="212">
        <f>IF(N283="nulová",J283,0)</f>
        <v>0</v>
      </c>
      <c r="BJ283" s="18" t="s">
        <v>127</v>
      </c>
      <c r="BK283" s="212">
        <f>ROUND(I283*H283,2)</f>
        <v>0</v>
      </c>
      <c r="BL283" s="18" t="s">
        <v>126</v>
      </c>
      <c r="BM283" s="211" t="s">
        <v>456</v>
      </c>
    </row>
    <row r="284" s="2" customFormat="1">
      <c r="A284" s="39"/>
      <c r="B284" s="40"/>
      <c r="C284" s="41"/>
      <c r="D284" s="213" t="s">
        <v>129</v>
      </c>
      <c r="E284" s="41"/>
      <c r="F284" s="214" t="s">
        <v>457</v>
      </c>
      <c r="G284" s="41"/>
      <c r="H284" s="41"/>
      <c r="I284" s="215"/>
      <c r="J284" s="41"/>
      <c r="K284" s="41"/>
      <c r="L284" s="45"/>
      <c r="M284" s="216"/>
      <c r="N284" s="217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129</v>
      </c>
      <c r="AU284" s="18" t="s">
        <v>127</v>
      </c>
    </row>
    <row r="285" s="13" customFormat="1">
      <c r="A285" s="13"/>
      <c r="B285" s="218"/>
      <c r="C285" s="219"/>
      <c r="D285" s="220" t="s">
        <v>131</v>
      </c>
      <c r="E285" s="221" t="s">
        <v>19</v>
      </c>
      <c r="F285" s="222" t="s">
        <v>458</v>
      </c>
      <c r="G285" s="219"/>
      <c r="H285" s="223">
        <v>65</v>
      </c>
      <c r="I285" s="224"/>
      <c r="J285" s="219"/>
      <c r="K285" s="219"/>
      <c r="L285" s="225"/>
      <c r="M285" s="226"/>
      <c r="N285" s="227"/>
      <c r="O285" s="227"/>
      <c r="P285" s="227"/>
      <c r="Q285" s="227"/>
      <c r="R285" s="227"/>
      <c r="S285" s="227"/>
      <c r="T285" s="22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29" t="s">
        <v>131</v>
      </c>
      <c r="AU285" s="229" t="s">
        <v>127</v>
      </c>
      <c r="AV285" s="13" t="s">
        <v>127</v>
      </c>
      <c r="AW285" s="13" t="s">
        <v>33</v>
      </c>
      <c r="AX285" s="13" t="s">
        <v>76</v>
      </c>
      <c r="AY285" s="229" t="s">
        <v>120</v>
      </c>
    </row>
    <row r="286" s="2" customFormat="1" ht="49.05" customHeight="1">
      <c r="A286" s="39"/>
      <c r="B286" s="40"/>
      <c r="C286" s="199" t="s">
        <v>459</v>
      </c>
      <c r="D286" s="199" t="s">
        <v>122</v>
      </c>
      <c r="E286" s="200" t="s">
        <v>460</v>
      </c>
      <c r="F286" s="201" t="s">
        <v>461</v>
      </c>
      <c r="G286" s="202" t="s">
        <v>125</v>
      </c>
      <c r="H286" s="203">
        <v>910</v>
      </c>
      <c r="I286" s="204"/>
      <c r="J286" s="205">
        <f>ROUND(I286*H286,2)</f>
        <v>0</v>
      </c>
      <c r="K286" s="206"/>
      <c r="L286" s="45"/>
      <c r="M286" s="207" t="s">
        <v>19</v>
      </c>
      <c r="N286" s="208" t="s">
        <v>43</v>
      </c>
      <c r="O286" s="85"/>
      <c r="P286" s="209">
        <f>O286*H286</f>
        <v>0</v>
      </c>
      <c r="Q286" s="209">
        <v>0</v>
      </c>
      <c r="R286" s="209">
        <f>Q286*H286</f>
        <v>0</v>
      </c>
      <c r="S286" s="209">
        <v>0</v>
      </c>
      <c r="T286" s="210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11" t="s">
        <v>126</v>
      </c>
      <c r="AT286" s="211" t="s">
        <v>122</v>
      </c>
      <c r="AU286" s="211" t="s">
        <v>127</v>
      </c>
      <c r="AY286" s="18" t="s">
        <v>120</v>
      </c>
      <c r="BE286" s="212">
        <f>IF(N286="základní",J286,0)</f>
        <v>0</v>
      </c>
      <c r="BF286" s="212">
        <f>IF(N286="snížená",J286,0)</f>
        <v>0</v>
      </c>
      <c r="BG286" s="212">
        <f>IF(N286="zákl. přenesená",J286,0)</f>
        <v>0</v>
      </c>
      <c r="BH286" s="212">
        <f>IF(N286="sníž. přenesená",J286,0)</f>
        <v>0</v>
      </c>
      <c r="BI286" s="212">
        <f>IF(N286="nulová",J286,0)</f>
        <v>0</v>
      </c>
      <c r="BJ286" s="18" t="s">
        <v>127</v>
      </c>
      <c r="BK286" s="212">
        <f>ROUND(I286*H286,2)</f>
        <v>0</v>
      </c>
      <c r="BL286" s="18" t="s">
        <v>126</v>
      </c>
      <c r="BM286" s="211" t="s">
        <v>462</v>
      </c>
    </row>
    <row r="287" s="2" customFormat="1">
      <c r="A287" s="39"/>
      <c r="B287" s="40"/>
      <c r="C287" s="41"/>
      <c r="D287" s="213" t="s">
        <v>129</v>
      </c>
      <c r="E287" s="41"/>
      <c r="F287" s="214" t="s">
        <v>463</v>
      </c>
      <c r="G287" s="41"/>
      <c r="H287" s="41"/>
      <c r="I287" s="215"/>
      <c r="J287" s="41"/>
      <c r="K287" s="41"/>
      <c r="L287" s="45"/>
      <c r="M287" s="216"/>
      <c r="N287" s="217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129</v>
      </c>
      <c r="AU287" s="18" t="s">
        <v>127</v>
      </c>
    </row>
    <row r="288" s="13" customFormat="1">
      <c r="A288" s="13"/>
      <c r="B288" s="218"/>
      <c r="C288" s="219"/>
      <c r="D288" s="220" t="s">
        <v>131</v>
      </c>
      <c r="E288" s="221" t="s">
        <v>19</v>
      </c>
      <c r="F288" s="222" t="s">
        <v>464</v>
      </c>
      <c r="G288" s="219"/>
      <c r="H288" s="223">
        <v>910</v>
      </c>
      <c r="I288" s="224"/>
      <c r="J288" s="219"/>
      <c r="K288" s="219"/>
      <c r="L288" s="225"/>
      <c r="M288" s="226"/>
      <c r="N288" s="227"/>
      <c r="O288" s="227"/>
      <c r="P288" s="227"/>
      <c r="Q288" s="227"/>
      <c r="R288" s="227"/>
      <c r="S288" s="227"/>
      <c r="T288" s="228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29" t="s">
        <v>131</v>
      </c>
      <c r="AU288" s="229" t="s">
        <v>127</v>
      </c>
      <c r="AV288" s="13" t="s">
        <v>127</v>
      </c>
      <c r="AW288" s="13" t="s">
        <v>33</v>
      </c>
      <c r="AX288" s="13" t="s">
        <v>76</v>
      </c>
      <c r="AY288" s="229" t="s">
        <v>120</v>
      </c>
    </row>
    <row r="289" s="2" customFormat="1" ht="49.05" customHeight="1">
      <c r="A289" s="39"/>
      <c r="B289" s="40"/>
      <c r="C289" s="199" t="s">
        <v>465</v>
      </c>
      <c r="D289" s="199" t="s">
        <v>122</v>
      </c>
      <c r="E289" s="200" t="s">
        <v>466</v>
      </c>
      <c r="F289" s="201" t="s">
        <v>467</v>
      </c>
      <c r="G289" s="202" t="s">
        <v>125</v>
      </c>
      <c r="H289" s="203">
        <v>65</v>
      </c>
      <c r="I289" s="204"/>
      <c r="J289" s="205">
        <f>ROUND(I289*H289,2)</f>
        <v>0</v>
      </c>
      <c r="K289" s="206"/>
      <c r="L289" s="45"/>
      <c r="M289" s="207" t="s">
        <v>19</v>
      </c>
      <c r="N289" s="208" t="s">
        <v>43</v>
      </c>
      <c r="O289" s="85"/>
      <c r="P289" s="209">
        <f>O289*H289</f>
        <v>0</v>
      </c>
      <c r="Q289" s="209">
        <v>0</v>
      </c>
      <c r="R289" s="209">
        <f>Q289*H289</f>
        <v>0</v>
      </c>
      <c r="S289" s="209">
        <v>0</v>
      </c>
      <c r="T289" s="210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11" t="s">
        <v>126</v>
      </c>
      <c r="AT289" s="211" t="s">
        <v>122</v>
      </c>
      <c r="AU289" s="211" t="s">
        <v>127</v>
      </c>
      <c r="AY289" s="18" t="s">
        <v>120</v>
      </c>
      <c r="BE289" s="212">
        <f>IF(N289="základní",J289,0)</f>
        <v>0</v>
      </c>
      <c r="BF289" s="212">
        <f>IF(N289="snížená",J289,0)</f>
        <v>0</v>
      </c>
      <c r="BG289" s="212">
        <f>IF(N289="zákl. přenesená",J289,0)</f>
        <v>0</v>
      </c>
      <c r="BH289" s="212">
        <f>IF(N289="sníž. přenesená",J289,0)</f>
        <v>0</v>
      </c>
      <c r="BI289" s="212">
        <f>IF(N289="nulová",J289,0)</f>
        <v>0</v>
      </c>
      <c r="BJ289" s="18" t="s">
        <v>127</v>
      </c>
      <c r="BK289" s="212">
        <f>ROUND(I289*H289,2)</f>
        <v>0</v>
      </c>
      <c r="BL289" s="18" t="s">
        <v>126</v>
      </c>
      <c r="BM289" s="211" t="s">
        <v>468</v>
      </c>
    </row>
    <row r="290" s="2" customFormat="1">
      <c r="A290" s="39"/>
      <c r="B290" s="40"/>
      <c r="C290" s="41"/>
      <c r="D290" s="213" t="s">
        <v>129</v>
      </c>
      <c r="E290" s="41"/>
      <c r="F290" s="214" t="s">
        <v>469</v>
      </c>
      <c r="G290" s="41"/>
      <c r="H290" s="41"/>
      <c r="I290" s="215"/>
      <c r="J290" s="41"/>
      <c r="K290" s="41"/>
      <c r="L290" s="45"/>
      <c r="M290" s="216"/>
      <c r="N290" s="217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129</v>
      </c>
      <c r="AU290" s="18" t="s">
        <v>127</v>
      </c>
    </row>
    <row r="291" s="13" customFormat="1">
      <c r="A291" s="13"/>
      <c r="B291" s="218"/>
      <c r="C291" s="219"/>
      <c r="D291" s="220" t="s">
        <v>131</v>
      </c>
      <c r="E291" s="221" t="s">
        <v>19</v>
      </c>
      <c r="F291" s="222" t="s">
        <v>458</v>
      </c>
      <c r="G291" s="219"/>
      <c r="H291" s="223">
        <v>65</v>
      </c>
      <c r="I291" s="224"/>
      <c r="J291" s="219"/>
      <c r="K291" s="219"/>
      <c r="L291" s="225"/>
      <c r="M291" s="226"/>
      <c r="N291" s="227"/>
      <c r="O291" s="227"/>
      <c r="P291" s="227"/>
      <c r="Q291" s="227"/>
      <c r="R291" s="227"/>
      <c r="S291" s="227"/>
      <c r="T291" s="228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29" t="s">
        <v>131</v>
      </c>
      <c r="AU291" s="229" t="s">
        <v>127</v>
      </c>
      <c r="AV291" s="13" t="s">
        <v>127</v>
      </c>
      <c r="AW291" s="13" t="s">
        <v>33</v>
      </c>
      <c r="AX291" s="13" t="s">
        <v>76</v>
      </c>
      <c r="AY291" s="229" t="s">
        <v>120</v>
      </c>
    </row>
    <row r="292" s="2" customFormat="1" ht="16.5" customHeight="1">
      <c r="A292" s="39"/>
      <c r="B292" s="40"/>
      <c r="C292" s="199" t="s">
        <v>470</v>
      </c>
      <c r="D292" s="199" t="s">
        <v>122</v>
      </c>
      <c r="E292" s="200" t="s">
        <v>471</v>
      </c>
      <c r="F292" s="201" t="s">
        <v>472</v>
      </c>
      <c r="G292" s="202" t="s">
        <v>154</v>
      </c>
      <c r="H292" s="203">
        <v>1.395</v>
      </c>
      <c r="I292" s="204"/>
      <c r="J292" s="205">
        <f>ROUND(I292*H292,2)</f>
        <v>0</v>
      </c>
      <c r="K292" s="206"/>
      <c r="L292" s="45"/>
      <c r="M292" s="207" t="s">
        <v>19</v>
      </c>
      <c r="N292" s="208" t="s">
        <v>43</v>
      </c>
      <c r="O292" s="85"/>
      <c r="P292" s="209">
        <f>O292*H292</f>
        <v>0</v>
      </c>
      <c r="Q292" s="209">
        <v>0</v>
      </c>
      <c r="R292" s="209">
        <f>Q292*H292</f>
        <v>0</v>
      </c>
      <c r="S292" s="209">
        <v>2.2000000000000002</v>
      </c>
      <c r="T292" s="210">
        <f>S292*H292</f>
        <v>3.0690000000000004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11" t="s">
        <v>126</v>
      </c>
      <c r="AT292" s="211" t="s">
        <v>122</v>
      </c>
      <c r="AU292" s="211" t="s">
        <v>127</v>
      </c>
      <c r="AY292" s="18" t="s">
        <v>120</v>
      </c>
      <c r="BE292" s="212">
        <f>IF(N292="základní",J292,0)</f>
        <v>0</v>
      </c>
      <c r="BF292" s="212">
        <f>IF(N292="snížená",J292,0)</f>
        <v>0</v>
      </c>
      <c r="BG292" s="212">
        <f>IF(N292="zákl. přenesená",J292,0)</f>
        <v>0</v>
      </c>
      <c r="BH292" s="212">
        <f>IF(N292="sníž. přenesená",J292,0)</f>
        <v>0</v>
      </c>
      <c r="BI292" s="212">
        <f>IF(N292="nulová",J292,0)</f>
        <v>0</v>
      </c>
      <c r="BJ292" s="18" t="s">
        <v>127</v>
      </c>
      <c r="BK292" s="212">
        <f>ROUND(I292*H292,2)</f>
        <v>0</v>
      </c>
      <c r="BL292" s="18" t="s">
        <v>126</v>
      </c>
      <c r="BM292" s="211" t="s">
        <v>473</v>
      </c>
    </row>
    <row r="293" s="2" customFormat="1">
      <c r="A293" s="39"/>
      <c r="B293" s="40"/>
      <c r="C293" s="41"/>
      <c r="D293" s="213" t="s">
        <v>129</v>
      </c>
      <c r="E293" s="41"/>
      <c r="F293" s="214" t="s">
        <v>474</v>
      </c>
      <c r="G293" s="41"/>
      <c r="H293" s="41"/>
      <c r="I293" s="215"/>
      <c r="J293" s="41"/>
      <c r="K293" s="41"/>
      <c r="L293" s="45"/>
      <c r="M293" s="216"/>
      <c r="N293" s="217"/>
      <c r="O293" s="85"/>
      <c r="P293" s="85"/>
      <c r="Q293" s="85"/>
      <c r="R293" s="85"/>
      <c r="S293" s="85"/>
      <c r="T293" s="86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129</v>
      </c>
      <c r="AU293" s="18" t="s">
        <v>127</v>
      </c>
    </row>
    <row r="294" s="13" customFormat="1">
      <c r="A294" s="13"/>
      <c r="B294" s="218"/>
      <c r="C294" s="219"/>
      <c r="D294" s="220" t="s">
        <v>131</v>
      </c>
      <c r="E294" s="221" t="s">
        <v>19</v>
      </c>
      <c r="F294" s="222" t="s">
        <v>475</v>
      </c>
      <c r="G294" s="219"/>
      <c r="H294" s="223">
        <v>1.395</v>
      </c>
      <c r="I294" s="224"/>
      <c r="J294" s="219"/>
      <c r="K294" s="219"/>
      <c r="L294" s="225"/>
      <c r="M294" s="226"/>
      <c r="N294" s="227"/>
      <c r="O294" s="227"/>
      <c r="P294" s="227"/>
      <c r="Q294" s="227"/>
      <c r="R294" s="227"/>
      <c r="S294" s="227"/>
      <c r="T294" s="228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29" t="s">
        <v>131</v>
      </c>
      <c r="AU294" s="229" t="s">
        <v>127</v>
      </c>
      <c r="AV294" s="13" t="s">
        <v>127</v>
      </c>
      <c r="AW294" s="13" t="s">
        <v>33</v>
      </c>
      <c r="AX294" s="13" t="s">
        <v>76</v>
      </c>
      <c r="AY294" s="229" t="s">
        <v>120</v>
      </c>
    </row>
    <row r="295" s="2" customFormat="1" ht="44.25" customHeight="1">
      <c r="A295" s="39"/>
      <c r="B295" s="40"/>
      <c r="C295" s="199" t="s">
        <v>476</v>
      </c>
      <c r="D295" s="199" t="s">
        <v>122</v>
      </c>
      <c r="E295" s="200" t="s">
        <v>477</v>
      </c>
      <c r="F295" s="201" t="s">
        <v>478</v>
      </c>
      <c r="G295" s="202" t="s">
        <v>125</v>
      </c>
      <c r="H295" s="203">
        <v>1.8400000000000001</v>
      </c>
      <c r="I295" s="204"/>
      <c r="J295" s="205">
        <f>ROUND(I295*H295,2)</f>
        <v>0</v>
      </c>
      <c r="K295" s="206"/>
      <c r="L295" s="45"/>
      <c r="M295" s="207" t="s">
        <v>19</v>
      </c>
      <c r="N295" s="208" t="s">
        <v>43</v>
      </c>
      <c r="O295" s="85"/>
      <c r="P295" s="209">
        <f>O295*H295</f>
        <v>0</v>
      </c>
      <c r="Q295" s="209">
        <v>0</v>
      </c>
      <c r="R295" s="209">
        <f>Q295*H295</f>
        <v>0</v>
      </c>
      <c r="S295" s="209">
        <v>0.26100000000000001</v>
      </c>
      <c r="T295" s="210">
        <f>S295*H295</f>
        <v>0.48024000000000006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11" t="s">
        <v>126</v>
      </c>
      <c r="AT295" s="211" t="s">
        <v>122</v>
      </c>
      <c r="AU295" s="211" t="s">
        <v>127</v>
      </c>
      <c r="AY295" s="18" t="s">
        <v>120</v>
      </c>
      <c r="BE295" s="212">
        <f>IF(N295="základní",J295,0)</f>
        <v>0</v>
      </c>
      <c r="BF295" s="212">
        <f>IF(N295="snížená",J295,0)</f>
        <v>0</v>
      </c>
      <c r="BG295" s="212">
        <f>IF(N295="zákl. přenesená",J295,0)</f>
        <v>0</v>
      </c>
      <c r="BH295" s="212">
        <f>IF(N295="sníž. přenesená",J295,0)</f>
        <v>0</v>
      </c>
      <c r="BI295" s="212">
        <f>IF(N295="nulová",J295,0)</f>
        <v>0</v>
      </c>
      <c r="BJ295" s="18" t="s">
        <v>127</v>
      </c>
      <c r="BK295" s="212">
        <f>ROUND(I295*H295,2)</f>
        <v>0</v>
      </c>
      <c r="BL295" s="18" t="s">
        <v>126</v>
      </c>
      <c r="BM295" s="211" t="s">
        <v>479</v>
      </c>
    </row>
    <row r="296" s="2" customFormat="1">
      <c r="A296" s="39"/>
      <c r="B296" s="40"/>
      <c r="C296" s="41"/>
      <c r="D296" s="213" t="s">
        <v>129</v>
      </c>
      <c r="E296" s="41"/>
      <c r="F296" s="214" t="s">
        <v>480</v>
      </c>
      <c r="G296" s="41"/>
      <c r="H296" s="41"/>
      <c r="I296" s="215"/>
      <c r="J296" s="41"/>
      <c r="K296" s="41"/>
      <c r="L296" s="45"/>
      <c r="M296" s="216"/>
      <c r="N296" s="217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129</v>
      </c>
      <c r="AU296" s="18" t="s">
        <v>127</v>
      </c>
    </row>
    <row r="297" s="13" customFormat="1">
      <c r="A297" s="13"/>
      <c r="B297" s="218"/>
      <c r="C297" s="219"/>
      <c r="D297" s="220" t="s">
        <v>131</v>
      </c>
      <c r="E297" s="221" t="s">
        <v>19</v>
      </c>
      <c r="F297" s="222" t="s">
        <v>270</v>
      </c>
      <c r="G297" s="219"/>
      <c r="H297" s="223">
        <v>1.8400000000000001</v>
      </c>
      <c r="I297" s="224"/>
      <c r="J297" s="219"/>
      <c r="K297" s="219"/>
      <c r="L297" s="225"/>
      <c r="M297" s="226"/>
      <c r="N297" s="227"/>
      <c r="O297" s="227"/>
      <c r="P297" s="227"/>
      <c r="Q297" s="227"/>
      <c r="R297" s="227"/>
      <c r="S297" s="227"/>
      <c r="T297" s="22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29" t="s">
        <v>131</v>
      </c>
      <c r="AU297" s="229" t="s">
        <v>127</v>
      </c>
      <c r="AV297" s="13" t="s">
        <v>127</v>
      </c>
      <c r="AW297" s="13" t="s">
        <v>33</v>
      </c>
      <c r="AX297" s="13" t="s">
        <v>76</v>
      </c>
      <c r="AY297" s="229" t="s">
        <v>120</v>
      </c>
    </row>
    <row r="298" s="2" customFormat="1" ht="44.25" customHeight="1">
      <c r="A298" s="39"/>
      <c r="B298" s="40"/>
      <c r="C298" s="199" t="s">
        <v>481</v>
      </c>
      <c r="D298" s="199" t="s">
        <v>122</v>
      </c>
      <c r="E298" s="200" t="s">
        <v>482</v>
      </c>
      <c r="F298" s="201" t="s">
        <v>483</v>
      </c>
      <c r="G298" s="202" t="s">
        <v>154</v>
      </c>
      <c r="H298" s="203">
        <v>0.5</v>
      </c>
      <c r="I298" s="204"/>
      <c r="J298" s="205">
        <f>ROUND(I298*H298,2)</f>
        <v>0</v>
      </c>
      <c r="K298" s="206"/>
      <c r="L298" s="45"/>
      <c r="M298" s="207" t="s">
        <v>19</v>
      </c>
      <c r="N298" s="208" t="s">
        <v>43</v>
      </c>
      <c r="O298" s="85"/>
      <c r="P298" s="209">
        <f>O298*H298</f>
        <v>0</v>
      </c>
      <c r="Q298" s="209">
        <v>0</v>
      </c>
      <c r="R298" s="209">
        <f>Q298*H298</f>
        <v>0</v>
      </c>
      <c r="S298" s="209">
        <v>1.8</v>
      </c>
      <c r="T298" s="210">
        <f>S298*H298</f>
        <v>0.90000000000000002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11" t="s">
        <v>126</v>
      </c>
      <c r="AT298" s="211" t="s">
        <v>122</v>
      </c>
      <c r="AU298" s="211" t="s">
        <v>127</v>
      </c>
      <c r="AY298" s="18" t="s">
        <v>120</v>
      </c>
      <c r="BE298" s="212">
        <f>IF(N298="základní",J298,0)</f>
        <v>0</v>
      </c>
      <c r="BF298" s="212">
        <f>IF(N298="snížená",J298,0)</f>
        <v>0</v>
      </c>
      <c r="BG298" s="212">
        <f>IF(N298="zákl. přenesená",J298,0)</f>
        <v>0</v>
      </c>
      <c r="BH298" s="212">
        <f>IF(N298="sníž. přenesená",J298,0)</f>
        <v>0</v>
      </c>
      <c r="BI298" s="212">
        <f>IF(N298="nulová",J298,0)</f>
        <v>0</v>
      </c>
      <c r="BJ298" s="18" t="s">
        <v>127</v>
      </c>
      <c r="BK298" s="212">
        <f>ROUND(I298*H298,2)</f>
        <v>0</v>
      </c>
      <c r="BL298" s="18" t="s">
        <v>126</v>
      </c>
      <c r="BM298" s="211" t="s">
        <v>484</v>
      </c>
    </row>
    <row r="299" s="2" customFormat="1">
      <c r="A299" s="39"/>
      <c r="B299" s="40"/>
      <c r="C299" s="41"/>
      <c r="D299" s="213" t="s">
        <v>129</v>
      </c>
      <c r="E299" s="41"/>
      <c r="F299" s="214" t="s">
        <v>485</v>
      </c>
      <c r="G299" s="41"/>
      <c r="H299" s="41"/>
      <c r="I299" s="215"/>
      <c r="J299" s="41"/>
      <c r="K299" s="41"/>
      <c r="L299" s="45"/>
      <c r="M299" s="216"/>
      <c r="N299" s="217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129</v>
      </c>
      <c r="AU299" s="18" t="s">
        <v>127</v>
      </c>
    </row>
    <row r="300" s="2" customFormat="1" ht="24.15" customHeight="1">
      <c r="A300" s="39"/>
      <c r="B300" s="40"/>
      <c r="C300" s="199" t="s">
        <v>486</v>
      </c>
      <c r="D300" s="199" t="s">
        <v>122</v>
      </c>
      <c r="E300" s="200" t="s">
        <v>487</v>
      </c>
      <c r="F300" s="201" t="s">
        <v>488</v>
      </c>
      <c r="G300" s="202" t="s">
        <v>154</v>
      </c>
      <c r="H300" s="203">
        <v>0.45000000000000001</v>
      </c>
      <c r="I300" s="204"/>
      <c r="J300" s="205">
        <f>ROUND(I300*H300,2)</f>
        <v>0</v>
      </c>
      <c r="K300" s="206"/>
      <c r="L300" s="45"/>
      <c r="M300" s="207" t="s">
        <v>19</v>
      </c>
      <c r="N300" s="208" t="s">
        <v>43</v>
      </c>
      <c r="O300" s="85"/>
      <c r="P300" s="209">
        <f>O300*H300</f>
        <v>0</v>
      </c>
      <c r="Q300" s="209">
        <v>0</v>
      </c>
      <c r="R300" s="209">
        <f>Q300*H300</f>
        <v>0</v>
      </c>
      <c r="S300" s="209">
        <v>2.2000000000000002</v>
      </c>
      <c r="T300" s="210">
        <f>S300*H300</f>
        <v>0.9900000000000001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11" t="s">
        <v>126</v>
      </c>
      <c r="AT300" s="211" t="s">
        <v>122</v>
      </c>
      <c r="AU300" s="211" t="s">
        <v>127</v>
      </c>
      <c r="AY300" s="18" t="s">
        <v>120</v>
      </c>
      <c r="BE300" s="212">
        <f>IF(N300="základní",J300,0)</f>
        <v>0</v>
      </c>
      <c r="BF300" s="212">
        <f>IF(N300="snížená",J300,0)</f>
        <v>0</v>
      </c>
      <c r="BG300" s="212">
        <f>IF(N300="zákl. přenesená",J300,0)</f>
        <v>0</v>
      </c>
      <c r="BH300" s="212">
        <f>IF(N300="sníž. přenesená",J300,0)</f>
        <v>0</v>
      </c>
      <c r="BI300" s="212">
        <f>IF(N300="nulová",J300,0)</f>
        <v>0</v>
      </c>
      <c r="BJ300" s="18" t="s">
        <v>127</v>
      </c>
      <c r="BK300" s="212">
        <f>ROUND(I300*H300,2)</f>
        <v>0</v>
      </c>
      <c r="BL300" s="18" t="s">
        <v>126</v>
      </c>
      <c r="BM300" s="211" t="s">
        <v>489</v>
      </c>
    </row>
    <row r="301" s="2" customFormat="1">
      <c r="A301" s="39"/>
      <c r="B301" s="40"/>
      <c r="C301" s="41"/>
      <c r="D301" s="213" t="s">
        <v>129</v>
      </c>
      <c r="E301" s="41"/>
      <c r="F301" s="214" t="s">
        <v>490</v>
      </c>
      <c r="G301" s="41"/>
      <c r="H301" s="41"/>
      <c r="I301" s="215"/>
      <c r="J301" s="41"/>
      <c r="K301" s="41"/>
      <c r="L301" s="45"/>
      <c r="M301" s="216"/>
      <c r="N301" s="217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129</v>
      </c>
      <c r="AU301" s="18" t="s">
        <v>127</v>
      </c>
    </row>
    <row r="302" s="13" customFormat="1">
      <c r="A302" s="13"/>
      <c r="B302" s="218"/>
      <c r="C302" s="219"/>
      <c r="D302" s="220" t="s">
        <v>131</v>
      </c>
      <c r="E302" s="221" t="s">
        <v>19</v>
      </c>
      <c r="F302" s="222" t="s">
        <v>491</v>
      </c>
      <c r="G302" s="219"/>
      <c r="H302" s="223">
        <v>0.45000000000000001</v>
      </c>
      <c r="I302" s="224"/>
      <c r="J302" s="219"/>
      <c r="K302" s="219"/>
      <c r="L302" s="225"/>
      <c r="M302" s="226"/>
      <c r="N302" s="227"/>
      <c r="O302" s="227"/>
      <c r="P302" s="227"/>
      <c r="Q302" s="227"/>
      <c r="R302" s="227"/>
      <c r="S302" s="227"/>
      <c r="T302" s="228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29" t="s">
        <v>131</v>
      </c>
      <c r="AU302" s="229" t="s">
        <v>127</v>
      </c>
      <c r="AV302" s="13" t="s">
        <v>127</v>
      </c>
      <c r="AW302" s="13" t="s">
        <v>33</v>
      </c>
      <c r="AX302" s="13" t="s">
        <v>76</v>
      </c>
      <c r="AY302" s="229" t="s">
        <v>120</v>
      </c>
    </row>
    <row r="303" s="2" customFormat="1" ht="37.8" customHeight="1">
      <c r="A303" s="39"/>
      <c r="B303" s="40"/>
      <c r="C303" s="199" t="s">
        <v>492</v>
      </c>
      <c r="D303" s="199" t="s">
        <v>122</v>
      </c>
      <c r="E303" s="200" t="s">
        <v>493</v>
      </c>
      <c r="F303" s="201" t="s">
        <v>494</v>
      </c>
      <c r="G303" s="202" t="s">
        <v>125</v>
      </c>
      <c r="H303" s="203">
        <v>5.1299999999999999</v>
      </c>
      <c r="I303" s="204"/>
      <c r="J303" s="205">
        <f>ROUND(I303*H303,2)</f>
        <v>0</v>
      </c>
      <c r="K303" s="206"/>
      <c r="L303" s="45"/>
      <c r="M303" s="207" t="s">
        <v>19</v>
      </c>
      <c r="N303" s="208" t="s">
        <v>43</v>
      </c>
      <c r="O303" s="85"/>
      <c r="P303" s="209">
        <f>O303*H303</f>
        <v>0</v>
      </c>
      <c r="Q303" s="209">
        <v>0</v>
      </c>
      <c r="R303" s="209">
        <f>Q303*H303</f>
        <v>0</v>
      </c>
      <c r="S303" s="209">
        <v>0.051999999999999998</v>
      </c>
      <c r="T303" s="210">
        <f>S303*H303</f>
        <v>0.26676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11" t="s">
        <v>126</v>
      </c>
      <c r="AT303" s="211" t="s">
        <v>122</v>
      </c>
      <c r="AU303" s="211" t="s">
        <v>127</v>
      </c>
      <c r="AY303" s="18" t="s">
        <v>120</v>
      </c>
      <c r="BE303" s="212">
        <f>IF(N303="základní",J303,0)</f>
        <v>0</v>
      </c>
      <c r="BF303" s="212">
        <f>IF(N303="snížená",J303,0)</f>
        <v>0</v>
      </c>
      <c r="BG303" s="212">
        <f>IF(N303="zákl. přenesená",J303,0)</f>
        <v>0</v>
      </c>
      <c r="BH303" s="212">
        <f>IF(N303="sníž. přenesená",J303,0)</f>
        <v>0</v>
      </c>
      <c r="BI303" s="212">
        <f>IF(N303="nulová",J303,0)</f>
        <v>0</v>
      </c>
      <c r="BJ303" s="18" t="s">
        <v>127</v>
      </c>
      <c r="BK303" s="212">
        <f>ROUND(I303*H303,2)</f>
        <v>0</v>
      </c>
      <c r="BL303" s="18" t="s">
        <v>126</v>
      </c>
      <c r="BM303" s="211" t="s">
        <v>495</v>
      </c>
    </row>
    <row r="304" s="2" customFormat="1">
      <c r="A304" s="39"/>
      <c r="B304" s="40"/>
      <c r="C304" s="41"/>
      <c r="D304" s="213" t="s">
        <v>129</v>
      </c>
      <c r="E304" s="41"/>
      <c r="F304" s="214" t="s">
        <v>496</v>
      </c>
      <c r="G304" s="41"/>
      <c r="H304" s="41"/>
      <c r="I304" s="215"/>
      <c r="J304" s="41"/>
      <c r="K304" s="41"/>
      <c r="L304" s="45"/>
      <c r="M304" s="216"/>
      <c r="N304" s="217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129</v>
      </c>
      <c r="AU304" s="18" t="s">
        <v>127</v>
      </c>
    </row>
    <row r="305" s="13" customFormat="1">
      <c r="A305" s="13"/>
      <c r="B305" s="218"/>
      <c r="C305" s="219"/>
      <c r="D305" s="220" t="s">
        <v>131</v>
      </c>
      <c r="E305" s="221" t="s">
        <v>19</v>
      </c>
      <c r="F305" s="222" t="s">
        <v>497</v>
      </c>
      <c r="G305" s="219"/>
      <c r="H305" s="223">
        <v>5.1299999999999999</v>
      </c>
      <c r="I305" s="224"/>
      <c r="J305" s="219"/>
      <c r="K305" s="219"/>
      <c r="L305" s="225"/>
      <c r="M305" s="226"/>
      <c r="N305" s="227"/>
      <c r="O305" s="227"/>
      <c r="P305" s="227"/>
      <c r="Q305" s="227"/>
      <c r="R305" s="227"/>
      <c r="S305" s="227"/>
      <c r="T305" s="22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29" t="s">
        <v>131</v>
      </c>
      <c r="AU305" s="229" t="s">
        <v>127</v>
      </c>
      <c r="AV305" s="13" t="s">
        <v>127</v>
      </c>
      <c r="AW305" s="13" t="s">
        <v>33</v>
      </c>
      <c r="AX305" s="13" t="s">
        <v>76</v>
      </c>
      <c r="AY305" s="229" t="s">
        <v>120</v>
      </c>
    </row>
    <row r="306" s="2" customFormat="1" ht="55.5" customHeight="1">
      <c r="A306" s="39"/>
      <c r="B306" s="40"/>
      <c r="C306" s="199" t="s">
        <v>498</v>
      </c>
      <c r="D306" s="199" t="s">
        <v>122</v>
      </c>
      <c r="E306" s="200" t="s">
        <v>499</v>
      </c>
      <c r="F306" s="201" t="s">
        <v>500</v>
      </c>
      <c r="G306" s="202" t="s">
        <v>256</v>
      </c>
      <c r="H306" s="203">
        <v>2</v>
      </c>
      <c r="I306" s="204"/>
      <c r="J306" s="205">
        <f>ROUND(I306*H306,2)</f>
        <v>0</v>
      </c>
      <c r="K306" s="206"/>
      <c r="L306" s="45"/>
      <c r="M306" s="207" t="s">
        <v>19</v>
      </c>
      <c r="N306" s="208" t="s">
        <v>43</v>
      </c>
      <c r="O306" s="85"/>
      <c r="P306" s="209">
        <f>O306*H306</f>
        <v>0</v>
      </c>
      <c r="Q306" s="209">
        <v>0</v>
      </c>
      <c r="R306" s="209">
        <f>Q306*H306</f>
        <v>0</v>
      </c>
      <c r="S306" s="209">
        <v>0.27600000000000002</v>
      </c>
      <c r="T306" s="210">
        <f>S306*H306</f>
        <v>0.55200000000000005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11" t="s">
        <v>126</v>
      </c>
      <c r="AT306" s="211" t="s">
        <v>122</v>
      </c>
      <c r="AU306" s="211" t="s">
        <v>127</v>
      </c>
      <c r="AY306" s="18" t="s">
        <v>120</v>
      </c>
      <c r="BE306" s="212">
        <f>IF(N306="základní",J306,0)</f>
        <v>0</v>
      </c>
      <c r="BF306" s="212">
        <f>IF(N306="snížená",J306,0)</f>
        <v>0</v>
      </c>
      <c r="BG306" s="212">
        <f>IF(N306="zákl. přenesená",J306,0)</f>
        <v>0</v>
      </c>
      <c r="BH306" s="212">
        <f>IF(N306="sníž. přenesená",J306,0)</f>
        <v>0</v>
      </c>
      <c r="BI306" s="212">
        <f>IF(N306="nulová",J306,0)</f>
        <v>0</v>
      </c>
      <c r="BJ306" s="18" t="s">
        <v>127</v>
      </c>
      <c r="BK306" s="212">
        <f>ROUND(I306*H306,2)</f>
        <v>0</v>
      </c>
      <c r="BL306" s="18" t="s">
        <v>126</v>
      </c>
      <c r="BM306" s="211" t="s">
        <v>501</v>
      </c>
    </row>
    <row r="307" s="2" customFormat="1">
      <c r="A307" s="39"/>
      <c r="B307" s="40"/>
      <c r="C307" s="41"/>
      <c r="D307" s="213" t="s">
        <v>129</v>
      </c>
      <c r="E307" s="41"/>
      <c r="F307" s="214" t="s">
        <v>502</v>
      </c>
      <c r="G307" s="41"/>
      <c r="H307" s="41"/>
      <c r="I307" s="215"/>
      <c r="J307" s="41"/>
      <c r="K307" s="41"/>
      <c r="L307" s="45"/>
      <c r="M307" s="216"/>
      <c r="N307" s="217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129</v>
      </c>
      <c r="AU307" s="18" t="s">
        <v>127</v>
      </c>
    </row>
    <row r="308" s="13" customFormat="1">
      <c r="A308" s="13"/>
      <c r="B308" s="218"/>
      <c r="C308" s="219"/>
      <c r="D308" s="220" t="s">
        <v>131</v>
      </c>
      <c r="E308" s="221" t="s">
        <v>19</v>
      </c>
      <c r="F308" s="222" t="s">
        <v>503</v>
      </c>
      <c r="G308" s="219"/>
      <c r="H308" s="223">
        <v>2</v>
      </c>
      <c r="I308" s="224"/>
      <c r="J308" s="219"/>
      <c r="K308" s="219"/>
      <c r="L308" s="225"/>
      <c r="M308" s="226"/>
      <c r="N308" s="227"/>
      <c r="O308" s="227"/>
      <c r="P308" s="227"/>
      <c r="Q308" s="227"/>
      <c r="R308" s="227"/>
      <c r="S308" s="227"/>
      <c r="T308" s="228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29" t="s">
        <v>131</v>
      </c>
      <c r="AU308" s="229" t="s">
        <v>127</v>
      </c>
      <c r="AV308" s="13" t="s">
        <v>127</v>
      </c>
      <c r="AW308" s="13" t="s">
        <v>33</v>
      </c>
      <c r="AX308" s="13" t="s">
        <v>76</v>
      </c>
      <c r="AY308" s="229" t="s">
        <v>120</v>
      </c>
    </row>
    <row r="309" s="2" customFormat="1" ht="37.8" customHeight="1">
      <c r="A309" s="39"/>
      <c r="B309" s="40"/>
      <c r="C309" s="199" t="s">
        <v>504</v>
      </c>
      <c r="D309" s="199" t="s">
        <v>122</v>
      </c>
      <c r="E309" s="200" t="s">
        <v>505</v>
      </c>
      <c r="F309" s="201" t="s">
        <v>506</v>
      </c>
      <c r="G309" s="202" t="s">
        <v>256</v>
      </c>
      <c r="H309" s="203">
        <v>6</v>
      </c>
      <c r="I309" s="204"/>
      <c r="J309" s="205">
        <f>ROUND(I309*H309,2)</f>
        <v>0</v>
      </c>
      <c r="K309" s="206"/>
      <c r="L309" s="45"/>
      <c r="M309" s="207" t="s">
        <v>19</v>
      </c>
      <c r="N309" s="208" t="s">
        <v>43</v>
      </c>
      <c r="O309" s="85"/>
      <c r="P309" s="209">
        <f>O309*H309</f>
        <v>0</v>
      </c>
      <c r="Q309" s="209">
        <v>0</v>
      </c>
      <c r="R309" s="209">
        <f>Q309*H309</f>
        <v>0</v>
      </c>
      <c r="S309" s="209">
        <v>0.014999999999999999</v>
      </c>
      <c r="T309" s="210">
        <f>S309*H309</f>
        <v>0.089999999999999997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11" t="s">
        <v>126</v>
      </c>
      <c r="AT309" s="211" t="s">
        <v>122</v>
      </c>
      <c r="AU309" s="211" t="s">
        <v>127</v>
      </c>
      <c r="AY309" s="18" t="s">
        <v>120</v>
      </c>
      <c r="BE309" s="212">
        <f>IF(N309="základní",J309,0)</f>
        <v>0</v>
      </c>
      <c r="BF309" s="212">
        <f>IF(N309="snížená",J309,0)</f>
        <v>0</v>
      </c>
      <c r="BG309" s="212">
        <f>IF(N309="zákl. přenesená",J309,0)</f>
        <v>0</v>
      </c>
      <c r="BH309" s="212">
        <f>IF(N309="sníž. přenesená",J309,0)</f>
        <v>0</v>
      </c>
      <c r="BI309" s="212">
        <f>IF(N309="nulová",J309,0)</f>
        <v>0</v>
      </c>
      <c r="BJ309" s="18" t="s">
        <v>127</v>
      </c>
      <c r="BK309" s="212">
        <f>ROUND(I309*H309,2)</f>
        <v>0</v>
      </c>
      <c r="BL309" s="18" t="s">
        <v>126</v>
      </c>
      <c r="BM309" s="211" t="s">
        <v>507</v>
      </c>
    </row>
    <row r="310" s="2" customFormat="1">
      <c r="A310" s="39"/>
      <c r="B310" s="40"/>
      <c r="C310" s="41"/>
      <c r="D310" s="213" t="s">
        <v>129</v>
      </c>
      <c r="E310" s="41"/>
      <c r="F310" s="214" t="s">
        <v>508</v>
      </c>
      <c r="G310" s="41"/>
      <c r="H310" s="41"/>
      <c r="I310" s="215"/>
      <c r="J310" s="41"/>
      <c r="K310" s="41"/>
      <c r="L310" s="45"/>
      <c r="M310" s="216"/>
      <c r="N310" s="217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129</v>
      </c>
      <c r="AU310" s="18" t="s">
        <v>127</v>
      </c>
    </row>
    <row r="311" s="2" customFormat="1" ht="37.8" customHeight="1">
      <c r="A311" s="39"/>
      <c r="B311" s="40"/>
      <c r="C311" s="199" t="s">
        <v>509</v>
      </c>
      <c r="D311" s="199" t="s">
        <v>122</v>
      </c>
      <c r="E311" s="200" t="s">
        <v>510</v>
      </c>
      <c r="F311" s="201" t="s">
        <v>511</v>
      </c>
      <c r="G311" s="202" t="s">
        <v>256</v>
      </c>
      <c r="H311" s="203">
        <v>16</v>
      </c>
      <c r="I311" s="204"/>
      <c r="J311" s="205">
        <f>ROUND(I311*H311,2)</f>
        <v>0</v>
      </c>
      <c r="K311" s="206"/>
      <c r="L311" s="45"/>
      <c r="M311" s="207" t="s">
        <v>19</v>
      </c>
      <c r="N311" s="208" t="s">
        <v>43</v>
      </c>
      <c r="O311" s="85"/>
      <c r="P311" s="209">
        <f>O311*H311</f>
        <v>0</v>
      </c>
      <c r="Q311" s="209">
        <v>0</v>
      </c>
      <c r="R311" s="209">
        <f>Q311*H311</f>
        <v>0</v>
      </c>
      <c r="S311" s="209">
        <v>0.031</v>
      </c>
      <c r="T311" s="210">
        <f>S311*H311</f>
        <v>0.496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11" t="s">
        <v>126</v>
      </c>
      <c r="AT311" s="211" t="s">
        <v>122</v>
      </c>
      <c r="AU311" s="211" t="s">
        <v>127</v>
      </c>
      <c r="AY311" s="18" t="s">
        <v>120</v>
      </c>
      <c r="BE311" s="212">
        <f>IF(N311="základní",J311,0)</f>
        <v>0</v>
      </c>
      <c r="BF311" s="212">
        <f>IF(N311="snížená",J311,0)</f>
        <v>0</v>
      </c>
      <c r="BG311" s="212">
        <f>IF(N311="zákl. přenesená",J311,0)</f>
        <v>0</v>
      </c>
      <c r="BH311" s="212">
        <f>IF(N311="sníž. přenesená",J311,0)</f>
        <v>0</v>
      </c>
      <c r="BI311" s="212">
        <f>IF(N311="nulová",J311,0)</f>
        <v>0</v>
      </c>
      <c r="BJ311" s="18" t="s">
        <v>127</v>
      </c>
      <c r="BK311" s="212">
        <f>ROUND(I311*H311,2)</f>
        <v>0</v>
      </c>
      <c r="BL311" s="18" t="s">
        <v>126</v>
      </c>
      <c r="BM311" s="211" t="s">
        <v>512</v>
      </c>
    </row>
    <row r="312" s="2" customFormat="1">
      <c r="A312" s="39"/>
      <c r="B312" s="40"/>
      <c r="C312" s="41"/>
      <c r="D312" s="213" t="s">
        <v>129</v>
      </c>
      <c r="E312" s="41"/>
      <c r="F312" s="214" t="s">
        <v>513</v>
      </c>
      <c r="G312" s="41"/>
      <c r="H312" s="41"/>
      <c r="I312" s="215"/>
      <c r="J312" s="41"/>
      <c r="K312" s="41"/>
      <c r="L312" s="45"/>
      <c r="M312" s="216"/>
      <c r="N312" s="217"/>
      <c r="O312" s="85"/>
      <c r="P312" s="85"/>
      <c r="Q312" s="85"/>
      <c r="R312" s="85"/>
      <c r="S312" s="85"/>
      <c r="T312" s="86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129</v>
      </c>
      <c r="AU312" s="18" t="s">
        <v>127</v>
      </c>
    </row>
    <row r="313" s="13" customFormat="1">
      <c r="A313" s="13"/>
      <c r="B313" s="218"/>
      <c r="C313" s="219"/>
      <c r="D313" s="220" t="s">
        <v>131</v>
      </c>
      <c r="E313" s="221" t="s">
        <v>19</v>
      </c>
      <c r="F313" s="222" t="s">
        <v>514</v>
      </c>
      <c r="G313" s="219"/>
      <c r="H313" s="223">
        <v>16</v>
      </c>
      <c r="I313" s="224"/>
      <c r="J313" s="219"/>
      <c r="K313" s="219"/>
      <c r="L313" s="225"/>
      <c r="M313" s="226"/>
      <c r="N313" s="227"/>
      <c r="O313" s="227"/>
      <c r="P313" s="227"/>
      <c r="Q313" s="227"/>
      <c r="R313" s="227"/>
      <c r="S313" s="227"/>
      <c r="T313" s="22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29" t="s">
        <v>131</v>
      </c>
      <c r="AU313" s="229" t="s">
        <v>127</v>
      </c>
      <c r="AV313" s="13" t="s">
        <v>127</v>
      </c>
      <c r="AW313" s="13" t="s">
        <v>33</v>
      </c>
      <c r="AX313" s="13" t="s">
        <v>76</v>
      </c>
      <c r="AY313" s="229" t="s">
        <v>120</v>
      </c>
    </row>
    <row r="314" s="2" customFormat="1" ht="49.05" customHeight="1">
      <c r="A314" s="39"/>
      <c r="B314" s="40"/>
      <c r="C314" s="199" t="s">
        <v>515</v>
      </c>
      <c r="D314" s="199" t="s">
        <v>122</v>
      </c>
      <c r="E314" s="200" t="s">
        <v>516</v>
      </c>
      <c r="F314" s="201" t="s">
        <v>517</v>
      </c>
      <c r="G314" s="202" t="s">
        <v>341</v>
      </c>
      <c r="H314" s="203">
        <v>5.7000000000000002</v>
      </c>
      <c r="I314" s="204"/>
      <c r="J314" s="205">
        <f>ROUND(I314*H314,2)</f>
        <v>0</v>
      </c>
      <c r="K314" s="206"/>
      <c r="L314" s="45"/>
      <c r="M314" s="207" t="s">
        <v>19</v>
      </c>
      <c r="N314" s="208" t="s">
        <v>43</v>
      </c>
      <c r="O314" s="85"/>
      <c r="P314" s="209">
        <f>O314*H314</f>
        <v>0</v>
      </c>
      <c r="Q314" s="209">
        <v>0.11903</v>
      </c>
      <c r="R314" s="209">
        <f>Q314*H314</f>
        <v>0.67847100000000005</v>
      </c>
      <c r="S314" s="209">
        <v>0</v>
      </c>
      <c r="T314" s="210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11" t="s">
        <v>126</v>
      </c>
      <c r="AT314" s="211" t="s">
        <v>122</v>
      </c>
      <c r="AU314" s="211" t="s">
        <v>127</v>
      </c>
      <c r="AY314" s="18" t="s">
        <v>120</v>
      </c>
      <c r="BE314" s="212">
        <f>IF(N314="základní",J314,0)</f>
        <v>0</v>
      </c>
      <c r="BF314" s="212">
        <f>IF(N314="snížená",J314,0)</f>
        <v>0</v>
      </c>
      <c r="BG314" s="212">
        <f>IF(N314="zákl. přenesená",J314,0)</f>
        <v>0</v>
      </c>
      <c r="BH314" s="212">
        <f>IF(N314="sníž. přenesená",J314,0)</f>
        <v>0</v>
      </c>
      <c r="BI314" s="212">
        <f>IF(N314="nulová",J314,0)</f>
        <v>0</v>
      </c>
      <c r="BJ314" s="18" t="s">
        <v>127</v>
      </c>
      <c r="BK314" s="212">
        <f>ROUND(I314*H314,2)</f>
        <v>0</v>
      </c>
      <c r="BL314" s="18" t="s">
        <v>126</v>
      </c>
      <c r="BM314" s="211" t="s">
        <v>518</v>
      </c>
    </row>
    <row r="315" s="2" customFormat="1">
      <c r="A315" s="39"/>
      <c r="B315" s="40"/>
      <c r="C315" s="41"/>
      <c r="D315" s="213" t="s">
        <v>129</v>
      </c>
      <c r="E315" s="41"/>
      <c r="F315" s="214" t="s">
        <v>519</v>
      </c>
      <c r="G315" s="41"/>
      <c r="H315" s="41"/>
      <c r="I315" s="215"/>
      <c r="J315" s="41"/>
      <c r="K315" s="41"/>
      <c r="L315" s="45"/>
      <c r="M315" s="216"/>
      <c r="N315" s="217"/>
      <c r="O315" s="85"/>
      <c r="P315" s="85"/>
      <c r="Q315" s="85"/>
      <c r="R315" s="85"/>
      <c r="S315" s="85"/>
      <c r="T315" s="86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129</v>
      </c>
      <c r="AU315" s="18" t="s">
        <v>127</v>
      </c>
    </row>
    <row r="316" s="13" customFormat="1">
      <c r="A316" s="13"/>
      <c r="B316" s="218"/>
      <c r="C316" s="219"/>
      <c r="D316" s="220" t="s">
        <v>131</v>
      </c>
      <c r="E316" s="221" t="s">
        <v>19</v>
      </c>
      <c r="F316" s="222" t="s">
        <v>520</v>
      </c>
      <c r="G316" s="219"/>
      <c r="H316" s="223">
        <v>5.7000000000000002</v>
      </c>
      <c r="I316" s="224"/>
      <c r="J316" s="219"/>
      <c r="K316" s="219"/>
      <c r="L316" s="225"/>
      <c r="M316" s="226"/>
      <c r="N316" s="227"/>
      <c r="O316" s="227"/>
      <c r="P316" s="227"/>
      <c r="Q316" s="227"/>
      <c r="R316" s="227"/>
      <c r="S316" s="227"/>
      <c r="T316" s="228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29" t="s">
        <v>131</v>
      </c>
      <c r="AU316" s="229" t="s">
        <v>127</v>
      </c>
      <c r="AV316" s="13" t="s">
        <v>127</v>
      </c>
      <c r="AW316" s="13" t="s">
        <v>33</v>
      </c>
      <c r="AX316" s="13" t="s">
        <v>76</v>
      </c>
      <c r="AY316" s="229" t="s">
        <v>120</v>
      </c>
    </row>
    <row r="317" s="2" customFormat="1" ht="37.8" customHeight="1">
      <c r="A317" s="39"/>
      <c r="B317" s="40"/>
      <c r="C317" s="199" t="s">
        <v>521</v>
      </c>
      <c r="D317" s="199" t="s">
        <v>122</v>
      </c>
      <c r="E317" s="200" t="s">
        <v>522</v>
      </c>
      <c r="F317" s="201" t="s">
        <v>523</v>
      </c>
      <c r="G317" s="202" t="s">
        <v>341</v>
      </c>
      <c r="H317" s="203">
        <v>6.0999999999999996</v>
      </c>
      <c r="I317" s="204"/>
      <c r="J317" s="205">
        <f>ROUND(I317*H317,2)</f>
        <v>0</v>
      </c>
      <c r="K317" s="206"/>
      <c r="L317" s="45"/>
      <c r="M317" s="207" t="s">
        <v>19</v>
      </c>
      <c r="N317" s="208" t="s">
        <v>43</v>
      </c>
      <c r="O317" s="85"/>
      <c r="P317" s="209">
        <f>O317*H317</f>
        <v>0</v>
      </c>
      <c r="Q317" s="209">
        <v>0.01804</v>
      </c>
      <c r="R317" s="209">
        <f>Q317*H317</f>
        <v>0.110044</v>
      </c>
      <c r="S317" s="209">
        <v>0</v>
      </c>
      <c r="T317" s="210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11" t="s">
        <v>126</v>
      </c>
      <c r="AT317" s="211" t="s">
        <v>122</v>
      </c>
      <c r="AU317" s="211" t="s">
        <v>127</v>
      </c>
      <c r="AY317" s="18" t="s">
        <v>120</v>
      </c>
      <c r="BE317" s="212">
        <f>IF(N317="základní",J317,0)</f>
        <v>0</v>
      </c>
      <c r="BF317" s="212">
        <f>IF(N317="snížená",J317,0)</f>
        <v>0</v>
      </c>
      <c r="BG317" s="212">
        <f>IF(N317="zákl. přenesená",J317,0)</f>
        <v>0</v>
      </c>
      <c r="BH317" s="212">
        <f>IF(N317="sníž. přenesená",J317,0)</f>
        <v>0</v>
      </c>
      <c r="BI317" s="212">
        <f>IF(N317="nulová",J317,0)</f>
        <v>0</v>
      </c>
      <c r="BJ317" s="18" t="s">
        <v>127</v>
      </c>
      <c r="BK317" s="212">
        <f>ROUND(I317*H317,2)</f>
        <v>0</v>
      </c>
      <c r="BL317" s="18" t="s">
        <v>126</v>
      </c>
      <c r="BM317" s="211" t="s">
        <v>524</v>
      </c>
    </row>
    <row r="318" s="2" customFormat="1">
      <c r="A318" s="39"/>
      <c r="B318" s="40"/>
      <c r="C318" s="41"/>
      <c r="D318" s="213" t="s">
        <v>129</v>
      </c>
      <c r="E318" s="41"/>
      <c r="F318" s="214" t="s">
        <v>525</v>
      </c>
      <c r="G318" s="41"/>
      <c r="H318" s="41"/>
      <c r="I318" s="215"/>
      <c r="J318" s="41"/>
      <c r="K318" s="41"/>
      <c r="L318" s="45"/>
      <c r="M318" s="216"/>
      <c r="N318" s="217"/>
      <c r="O318" s="85"/>
      <c r="P318" s="85"/>
      <c r="Q318" s="85"/>
      <c r="R318" s="85"/>
      <c r="S318" s="85"/>
      <c r="T318" s="86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129</v>
      </c>
      <c r="AU318" s="18" t="s">
        <v>127</v>
      </c>
    </row>
    <row r="319" s="2" customFormat="1" ht="16.5" customHeight="1">
      <c r="A319" s="39"/>
      <c r="B319" s="40"/>
      <c r="C319" s="199" t="s">
        <v>526</v>
      </c>
      <c r="D319" s="199" t="s">
        <v>122</v>
      </c>
      <c r="E319" s="200" t="s">
        <v>527</v>
      </c>
      <c r="F319" s="201" t="s">
        <v>528</v>
      </c>
      <c r="G319" s="202" t="s">
        <v>256</v>
      </c>
      <c r="H319" s="203">
        <v>1</v>
      </c>
      <c r="I319" s="204"/>
      <c r="J319" s="205">
        <f>ROUND(I319*H319,2)</f>
        <v>0</v>
      </c>
      <c r="K319" s="206"/>
      <c r="L319" s="45"/>
      <c r="M319" s="207" t="s">
        <v>19</v>
      </c>
      <c r="N319" s="208" t="s">
        <v>43</v>
      </c>
      <c r="O319" s="85"/>
      <c r="P319" s="209">
        <f>O319*H319</f>
        <v>0</v>
      </c>
      <c r="Q319" s="209">
        <v>0</v>
      </c>
      <c r="R319" s="209">
        <f>Q319*H319</f>
        <v>0</v>
      </c>
      <c r="S319" s="209">
        <v>0</v>
      </c>
      <c r="T319" s="210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11" t="s">
        <v>126</v>
      </c>
      <c r="AT319" s="211" t="s">
        <v>122</v>
      </c>
      <c r="AU319" s="211" t="s">
        <v>127</v>
      </c>
      <c r="AY319" s="18" t="s">
        <v>120</v>
      </c>
      <c r="BE319" s="212">
        <f>IF(N319="základní",J319,0)</f>
        <v>0</v>
      </c>
      <c r="BF319" s="212">
        <f>IF(N319="snížená",J319,0)</f>
        <v>0</v>
      </c>
      <c r="BG319" s="212">
        <f>IF(N319="zákl. přenesená",J319,0)</f>
        <v>0</v>
      </c>
      <c r="BH319" s="212">
        <f>IF(N319="sníž. přenesená",J319,0)</f>
        <v>0</v>
      </c>
      <c r="BI319" s="212">
        <f>IF(N319="nulová",J319,0)</f>
        <v>0</v>
      </c>
      <c r="BJ319" s="18" t="s">
        <v>127</v>
      </c>
      <c r="BK319" s="212">
        <f>ROUND(I319*H319,2)</f>
        <v>0</v>
      </c>
      <c r="BL319" s="18" t="s">
        <v>126</v>
      </c>
      <c r="BM319" s="211" t="s">
        <v>529</v>
      </c>
    </row>
    <row r="320" s="2" customFormat="1" ht="66.75" customHeight="1">
      <c r="A320" s="39"/>
      <c r="B320" s="40"/>
      <c r="C320" s="199" t="s">
        <v>530</v>
      </c>
      <c r="D320" s="199" t="s">
        <v>122</v>
      </c>
      <c r="E320" s="200" t="s">
        <v>531</v>
      </c>
      <c r="F320" s="201" t="s">
        <v>532</v>
      </c>
      <c r="G320" s="202" t="s">
        <v>341</v>
      </c>
      <c r="H320" s="203">
        <v>10</v>
      </c>
      <c r="I320" s="204"/>
      <c r="J320" s="205">
        <f>ROUND(I320*H320,2)</f>
        <v>0</v>
      </c>
      <c r="K320" s="206"/>
      <c r="L320" s="45"/>
      <c r="M320" s="207" t="s">
        <v>19</v>
      </c>
      <c r="N320" s="208" t="s">
        <v>43</v>
      </c>
      <c r="O320" s="85"/>
      <c r="P320" s="209">
        <f>O320*H320</f>
        <v>0</v>
      </c>
      <c r="Q320" s="209">
        <v>0</v>
      </c>
      <c r="R320" s="209">
        <f>Q320*H320</f>
        <v>0</v>
      </c>
      <c r="S320" s="209">
        <v>0</v>
      </c>
      <c r="T320" s="210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11" t="s">
        <v>126</v>
      </c>
      <c r="AT320" s="211" t="s">
        <v>122</v>
      </c>
      <c r="AU320" s="211" t="s">
        <v>127</v>
      </c>
      <c r="AY320" s="18" t="s">
        <v>120</v>
      </c>
      <c r="BE320" s="212">
        <f>IF(N320="základní",J320,0)</f>
        <v>0</v>
      </c>
      <c r="BF320" s="212">
        <f>IF(N320="snížená",J320,0)</f>
        <v>0</v>
      </c>
      <c r="BG320" s="212">
        <f>IF(N320="zákl. přenesená",J320,0)</f>
        <v>0</v>
      </c>
      <c r="BH320" s="212">
        <f>IF(N320="sníž. přenesená",J320,0)</f>
        <v>0</v>
      </c>
      <c r="BI320" s="212">
        <f>IF(N320="nulová",J320,0)</f>
        <v>0</v>
      </c>
      <c r="BJ320" s="18" t="s">
        <v>127</v>
      </c>
      <c r="BK320" s="212">
        <f>ROUND(I320*H320,2)</f>
        <v>0</v>
      </c>
      <c r="BL320" s="18" t="s">
        <v>126</v>
      </c>
      <c r="BM320" s="211" t="s">
        <v>533</v>
      </c>
    </row>
    <row r="321" s="13" customFormat="1">
      <c r="A321" s="13"/>
      <c r="B321" s="218"/>
      <c r="C321" s="219"/>
      <c r="D321" s="220" t="s">
        <v>131</v>
      </c>
      <c r="E321" s="221" t="s">
        <v>19</v>
      </c>
      <c r="F321" s="222" t="s">
        <v>534</v>
      </c>
      <c r="G321" s="219"/>
      <c r="H321" s="223">
        <v>10</v>
      </c>
      <c r="I321" s="224"/>
      <c r="J321" s="219"/>
      <c r="K321" s="219"/>
      <c r="L321" s="225"/>
      <c r="M321" s="226"/>
      <c r="N321" s="227"/>
      <c r="O321" s="227"/>
      <c r="P321" s="227"/>
      <c r="Q321" s="227"/>
      <c r="R321" s="227"/>
      <c r="S321" s="227"/>
      <c r="T321" s="228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29" t="s">
        <v>131</v>
      </c>
      <c r="AU321" s="229" t="s">
        <v>127</v>
      </c>
      <c r="AV321" s="13" t="s">
        <v>127</v>
      </c>
      <c r="AW321" s="13" t="s">
        <v>33</v>
      </c>
      <c r="AX321" s="13" t="s">
        <v>76</v>
      </c>
      <c r="AY321" s="229" t="s">
        <v>120</v>
      </c>
    </row>
    <row r="322" s="2" customFormat="1" ht="66.75" customHeight="1">
      <c r="A322" s="39"/>
      <c r="B322" s="40"/>
      <c r="C322" s="199" t="s">
        <v>535</v>
      </c>
      <c r="D322" s="199" t="s">
        <v>122</v>
      </c>
      <c r="E322" s="200" t="s">
        <v>536</v>
      </c>
      <c r="F322" s="201" t="s">
        <v>537</v>
      </c>
      <c r="G322" s="202" t="s">
        <v>341</v>
      </c>
      <c r="H322" s="203">
        <v>10</v>
      </c>
      <c r="I322" s="204"/>
      <c r="J322" s="205">
        <f>ROUND(I322*H322,2)</f>
        <v>0</v>
      </c>
      <c r="K322" s="206"/>
      <c r="L322" s="45"/>
      <c r="M322" s="207" t="s">
        <v>19</v>
      </c>
      <c r="N322" s="208" t="s">
        <v>43</v>
      </c>
      <c r="O322" s="85"/>
      <c r="P322" s="209">
        <f>O322*H322</f>
        <v>0</v>
      </c>
      <c r="Q322" s="209">
        <v>0</v>
      </c>
      <c r="R322" s="209">
        <f>Q322*H322</f>
        <v>0</v>
      </c>
      <c r="S322" s="209">
        <v>0</v>
      </c>
      <c r="T322" s="210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11" t="s">
        <v>126</v>
      </c>
      <c r="AT322" s="211" t="s">
        <v>122</v>
      </c>
      <c r="AU322" s="211" t="s">
        <v>127</v>
      </c>
      <c r="AY322" s="18" t="s">
        <v>120</v>
      </c>
      <c r="BE322" s="212">
        <f>IF(N322="základní",J322,0)</f>
        <v>0</v>
      </c>
      <c r="BF322" s="212">
        <f>IF(N322="snížená",J322,0)</f>
        <v>0</v>
      </c>
      <c r="BG322" s="212">
        <f>IF(N322="zákl. přenesená",J322,0)</f>
        <v>0</v>
      </c>
      <c r="BH322" s="212">
        <f>IF(N322="sníž. přenesená",J322,0)</f>
        <v>0</v>
      </c>
      <c r="BI322" s="212">
        <f>IF(N322="nulová",J322,0)</f>
        <v>0</v>
      </c>
      <c r="BJ322" s="18" t="s">
        <v>127</v>
      </c>
      <c r="BK322" s="212">
        <f>ROUND(I322*H322,2)</f>
        <v>0</v>
      </c>
      <c r="BL322" s="18" t="s">
        <v>126</v>
      </c>
      <c r="BM322" s="211" t="s">
        <v>538</v>
      </c>
    </row>
    <row r="323" s="2" customFormat="1" ht="90" customHeight="1">
      <c r="A323" s="39"/>
      <c r="B323" s="40"/>
      <c r="C323" s="199" t="s">
        <v>539</v>
      </c>
      <c r="D323" s="199" t="s">
        <v>122</v>
      </c>
      <c r="E323" s="200" t="s">
        <v>540</v>
      </c>
      <c r="F323" s="201" t="s">
        <v>541</v>
      </c>
      <c r="G323" s="202" t="s">
        <v>341</v>
      </c>
      <c r="H323" s="203">
        <v>8</v>
      </c>
      <c r="I323" s="204"/>
      <c r="J323" s="205">
        <f>ROUND(I323*H323,2)</f>
        <v>0</v>
      </c>
      <c r="K323" s="206"/>
      <c r="L323" s="45"/>
      <c r="M323" s="207" t="s">
        <v>19</v>
      </c>
      <c r="N323" s="208" t="s">
        <v>43</v>
      </c>
      <c r="O323" s="85"/>
      <c r="P323" s="209">
        <f>O323*H323</f>
        <v>0</v>
      </c>
      <c r="Q323" s="209">
        <v>0</v>
      </c>
      <c r="R323" s="209">
        <f>Q323*H323</f>
        <v>0</v>
      </c>
      <c r="S323" s="209">
        <v>0</v>
      </c>
      <c r="T323" s="210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11" t="s">
        <v>126</v>
      </c>
      <c r="AT323" s="211" t="s">
        <v>122</v>
      </c>
      <c r="AU323" s="211" t="s">
        <v>127</v>
      </c>
      <c r="AY323" s="18" t="s">
        <v>120</v>
      </c>
      <c r="BE323" s="212">
        <f>IF(N323="základní",J323,0)</f>
        <v>0</v>
      </c>
      <c r="BF323" s="212">
        <f>IF(N323="snížená",J323,0)</f>
        <v>0</v>
      </c>
      <c r="BG323" s="212">
        <f>IF(N323="zákl. přenesená",J323,0)</f>
        <v>0</v>
      </c>
      <c r="BH323" s="212">
        <f>IF(N323="sníž. přenesená",J323,0)</f>
        <v>0</v>
      </c>
      <c r="BI323" s="212">
        <f>IF(N323="nulová",J323,0)</f>
        <v>0</v>
      </c>
      <c r="BJ323" s="18" t="s">
        <v>127</v>
      </c>
      <c r="BK323" s="212">
        <f>ROUND(I323*H323,2)</f>
        <v>0</v>
      </c>
      <c r="BL323" s="18" t="s">
        <v>126</v>
      </c>
      <c r="BM323" s="211" t="s">
        <v>542</v>
      </c>
    </row>
    <row r="324" s="2" customFormat="1" ht="90" customHeight="1">
      <c r="A324" s="39"/>
      <c r="B324" s="40"/>
      <c r="C324" s="199" t="s">
        <v>543</v>
      </c>
      <c r="D324" s="199" t="s">
        <v>122</v>
      </c>
      <c r="E324" s="200" t="s">
        <v>544</v>
      </c>
      <c r="F324" s="201" t="s">
        <v>545</v>
      </c>
      <c r="G324" s="202" t="s">
        <v>341</v>
      </c>
      <c r="H324" s="203">
        <v>8</v>
      </c>
      <c r="I324" s="204"/>
      <c r="J324" s="205">
        <f>ROUND(I324*H324,2)</f>
        <v>0</v>
      </c>
      <c r="K324" s="206"/>
      <c r="L324" s="45"/>
      <c r="M324" s="207" t="s">
        <v>19</v>
      </c>
      <c r="N324" s="208" t="s">
        <v>43</v>
      </c>
      <c r="O324" s="85"/>
      <c r="P324" s="209">
        <f>O324*H324</f>
        <v>0</v>
      </c>
      <c r="Q324" s="209">
        <v>0</v>
      </c>
      <c r="R324" s="209">
        <f>Q324*H324</f>
        <v>0</v>
      </c>
      <c r="S324" s="209">
        <v>0</v>
      </c>
      <c r="T324" s="210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11" t="s">
        <v>126</v>
      </c>
      <c r="AT324" s="211" t="s">
        <v>122</v>
      </c>
      <c r="AU324" s="211" t="s">
        <v>127</v>
      </c>
      <c r="AY324" s="18" t="s">
        <v>120</v>
      </c>
      <c r="BE324" s="212">
        <f>IF(N324="základní",J324,0)</f>
        <v>0</v>
      </c>
      <c r="BF324" s="212">
        <f>IF(N324="snížená",J324,0)</f>
        <v>0</v>
      </c>
      <c r="BG324" s="212">
        <f>IF(N324="zákl. přenesená",J324,0)</f>
        <v>0</v>
      </c>
      <c r="BH324" s="212">
        <f>IF(N324="sníž. přenesená",J324,0)</f>
        <v>0</v>
      </c>
      <c r="BI324" s="212">
        <f>IF(N324="nulová",J324,0)</f>
        <v>0</v>
      </c>
      <c r="BJ324" s="18" t="s">
        <v>127</v>
      </c>
      <c r="BK324" s="212">
        <f>ROUND(I324*H324,2)</f>
        <v>0</v>
      </c>
      <c r="BL324" s="18" t="s">
        <v>126</v>
      </c>
      <c r="BM324" s="211" t="s">
        <v>546</v>
      </c>
    </row>
    <row r="325" s="12" customFormat="1" ht="22.8" customHeight="1">
      <c r="A325" s="12"/>
      <c r="B325" s="183"/>
      <c r="C325" s="184"/>
      <c r="D325" s="185" t="s">
        <v>70</v>
      </c>
      <c r="E325" s="197" t="s">
        <v>547</v>
      </c>
      <c r="F325" s="197" t="s">
        <v>548</v>
      </c>
      <c r="G325" s="184"/>
      <c r="H325" s="184"/>
      <c r="I325" s="187"/>
      <c r="J325" s="198">
        <f>BK325</f>
        <v>0</v>
      </c>
      <c r="K325" s="184"/>
      <c r="L325" s="189"/>
      <c r="M325" s="190"/>
      <c r="N325" s="191"/>
      <c r="O325" s="191"/>
      <c r="P325" s="192">
        <f>SUM(P326:P351)</f>
        <v>0</v>
      </c>
      <c r="Q325" s="191"/>
      <c r="R325" s="192">
        <f>SUM(R326:R351)</f>
        <v>0</v>
      </c>
      <c r="S325" s="191"/>
      <c r="T325" s="193">
        <f>SUM(T326:T351)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194" t="s">
        <v>76</v>
      </c>
      <c r="AT325" s="195" t="s">
        <v>70</v>
      </c>
      <c r="AU325" s="195" t="s">
        <v>76</v>
      </c>
      <c r="AY325" s="194" t="s">
        <v>120</v>
      </c>
      <c r="BK325" s="196">
        <f>SUM(BK326:BK351)</f>
        <v>0</v>
      </c>
    </row>
    <row r="326" s="2" customFormat="1" ht="33" customHeight="1">
      <c r="A326" s="39"/>
      <c r="B326" s="40"/>
      <c r="C326" s="199" t="s">
        <v>549</v>
      </c>
      <c r="D326" s="199" t="s">
        <v>122</v>
      </c>
      <c r="E326" s="200" t="s">
        <v>550</v>
      </c>
      <c r="F326" s="201" t="s">
        <v>551</v>
      </c>
      <c r="G326" s="202" t="s">
        <v>208</v>
      </c>
      <c r="H326" s="203">
        <v>27.062999999999999</v>
      </c>
      <c r="I326" s="204"/>
      <c r="J326" s="205">
        <f>ROUND(I326*H326,2)</f>
        <v>0</v>
      </c>
      <c r="K326" s="206"/>
      <c r="L326" s="45"/>
      <c r="M326" s="207" t="s">
        <v>19</v>
      </c>
      <c r="N326" s="208" t="s">
        <v>43</v>
      </c>
      <c r="O326" s="85"/>
      <c r="P326" s="209">
        <f>O326*H326</f>
        <v>0</v>
      </c>
      <c r="Q326" s="209">
        <v>0</v>
      </c>
      <c r="R326" s="209">
        <f>Q326*H326</f>
        <v>0</v>
      </c>
      <c r="S326" s="209">
        <v>0</v>
      </c>
      <c r="T326" s="210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11" t="s">
        <v>226</v>
      </c>
      <c r="AT326" s="211" t="s">
        <v>122</v>
      </c>
      <c r="AU326" s="211" t="s">
        <v>127</v>
      </c>
      <c r="AY326" s="18" t="s">
        <v>120</v>
      </c>
      <c r="BE326" s="212">
        <f>IF(N326="základní",J326,0)</f>
        <v>0</v>
      </c>
      <c r="BF326" s="212">
        <f>IF(N326="snížená",J326,0)</f>
        <v>0</v>
      </c>
      <c r="BG326" s="212">
        <f>IF(N326="zákl. přenesená",J326,0)</f>
        <v>0</v>
      </c>
      <c r="BH326" s="212">
        <f>IF(N326="sníž. přenesená",J326,0)</f>
        <v>0</v>
      </c>
      <c r="BI326" s="212">
        <f>IF(N326="nulová",J326,0)</f>
        <v>0</v>
      </c>
      <c r="BJ326" s="18" t="s">
        <v>127</v>
      </c>
      <c r="BK326" s="212">
        <f>ROUND(I326*H326,2)</f>
        <v>0</v>
      </c>
      <c r="BL326" s="18" t="s">
        <v>226</v>
      </c>
      <c r="BM326" s="211" t="s">
        <v>552</v>
      </c>
    </row>
    <row r="327" s="2" customFormat="1">
      <c r="A327" s="39"/>
      <c r="B327" s="40"/>
      <c r="C327" s="41"/>
      <c r="D327" s="213" t="s">
        <v>129</v>
      </c>
      <c r="E327" s="41"/>
      <c r="F327" s="214" t="s">
        <v>553</v>
      </c>
      <c r="G327" s="41"/>
      <c r="H327" s="41"/>
      <c r="I327" s="215"/>
      <c r="J327" s="41"/>
      <c r="K327" s="41"/>
      <c r="L327" s="45"/>
      <c r="M327" s="216"/>
      <c r="N327" s="217"/>
      <c r="O327" s="85"/>
      <c r="P327" s="85"/>
      <c r="Q327" s="85"/>
      <c r="R327" s="85"/>
      <c r="S327" s="85"/>
      <c r="T327" s="86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129</v>
      </c>
      <c r="AU327" s="18" t="s">
        <v>127</v>
      </c>
    </row>
    <row r="328" s="13" customFormat="1">
      <c r="A328" s="13"/>
      <c r="B328" s="218"/>
      <c r="C328" s="219"/>
      <c r="D328" s="220" t="s">
        <v>131</v>
      </c>
      <c r="E328" s="221" t="s">
        <v>19</v>
      </c>
      <c r="F328" s="222" t="s">
        <v>554</v>
      </c>
      <c r="G328" s="219"/>
      <c r="H328" s="223">
        <v>1.6220000000000001</v>
      </c>
      <c r="I328" s="224"/>
      <c r="J328" s="219"/>
      <c r="K328" s="219"/>
      <c r="L328" s="225"/>
      <c r="M328" s="226"/>
      <c r="N328" s="227"/>
      <c r="O328" s="227"/>
      <c r="P328" s="227"/>
      <c r="Q328" s="227"/>
      <c r="R328" s="227"/>
      <c r="S328" s="227"/>
      <c r="T328" s="22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29" t="s">
        <v>131</v>
      </c>
      <c r="AU328" s="229" t="s">
        <v>127</v>
      </c>
      <c r="AV328" s="13" t="s">
        <v>127</v>
      </c>
      <c r="AW328" s="13" t="s">
        <v>33</v>
      </c>
      <c r="AX328" s="13" t="s">
        <v>71</v>
      </c>
      <c r="AY328" s="229" t="s">
        <v>120</v>
      </c>
    </row>
    <row r="329" s="13" customFormat="1">
      <c r="A329" s="13"/>
      <c r="B329" s="218"/>
      <c r="C329" s="219"/>
      <c r="D329" s="220" t="s">
        <v>131</v>
      </c>
      <c r="E329" s="221" t="s">
        <v>19</v>
      </c>
      <c r="F329" s="222" t="s">
        <v>555</v>
      </c>
      <c r="G329" s="219"/>
      <c r="H329" s="223">
        <v>4.0590000000000002</v>
      </c>
      <c r="I329" s="224"/>
      <c r="J329" s="219"/>
      <c r="K329" s="219"/>
      <c r="L329" s="225"/>
      <c r="M329" s="226"/>
      <c r="N329" s="227"/>
      <c r="O329" s="227"/>
      <c r="P329" s="227"/>
      <c r="Q329" s="227"/>
      <c r="R329" s="227"/>
      <c r="S329" s="227"/>
      <c r="T329" s="228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29" t="s">
        <v>131</v>
      </c>
      <c r="AU329" s="229" t="s">
        <v>127</v>
      </c>
      <c r="AV329" s="13" t="s">
        <v>127</v>
      </c>
      <c r="AW329" s="13" t="s">
        <v>33</v>
      </c>
      <c r="AX329" s="13" t="s">
        <v>71</v>
      </c>
      <c r="AY329" s="229" t="s">
        <v>120</v>
      </c>
    </row>
    <row r="330" s="13" customFormat="1">
      <c r="A330" s="13"/>
      <c r="B330" s="218"/>
      <c r="C330" s="219"/>
      <c r="D330" s="220" t="s">
        <v>131</v>
      </c>
      <c r="E330" s="221" t="s">
        <v>19</v>
      </c>
      <c r="F330" s="222" t="s">
        <v>556</v>
      </c>
      <c r="G330" s="219"/>
      <c r="H330" s="223">
        <v>1.77</v>
      </c>
      <c r="I330" s="224"/>
      <c r="J330" s="219"/>
      <c r="K330" s="219"/>
      <c r="L330" s="225"/>
      <c r="M330" s="226"/>
      <c r="N330" s="227"/>
      <c r="O330" s="227"/>
      <c r="P330" s="227"/>
      <c r="Q330" s="227"/>
      <c r="R330" s="227"/>
      <c r="S330" s="227"/>
      <c r="T330" s="228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29" t="s">
        <v>131</v>
      </c>
      <c r="AU330" s="229" t="s">
        <v>127</v>
      </c>
      <c r="AV330" s="13" t="s">
        <v>127</v>
      </c>
      <c r="AW330" s="13" t="s">
        <v>33</v>
      </c>
      <c r="AX330" s="13" t="s">
        <v>71</v>
      </c>
      <c r="AY330" s="229" t="s">
        <v>120</v>
      </c>
    </row>
    <row r="331" s="13" customFormat="1">
      <c r="A331" s="13"/>
      <c r="B331" s="218"/>
      <c r="C331" s="219"/>
      <c r="D331" s="220" t="s">
        <v>131</v>
      </c>
      <c r="E331" s="221" t="s">
        <v>19</v>
      </c>
      <c r="F331" s="222" t="s">
        <v>557</v>
      </c>
      <c r="G331" s="219"/>
      <c r="H331" s="223">
        <v>16.661999999999999</v>
      </c>
      <c r="I331" s="224"/>
      <c r="J331" s="219"/>
      <c r="K331" s="219"/>
      <c r="L331" s="225"/>
      <c r="M331" s="226"/>
      <c r="N331" s="227"/>
      <c r="O331" s="227"/>
      <c r="P331" s="227"/>
      <c r="Q331" s="227"/>
      <c r="R331" s="227"/>
      <c r="S331" s="227"/>
      <c r="T331" s="228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29" t="s">
        <v>131</v>
      </c>
      <c r="AU331" s="229" t="s">
        <v>127</v>
      </c>
      <c r="AV331" s="13" t="s">
        <v>127</v>
      </c>
      <c r="AW331" s="13" t="s">
        <v>33</v>
      </c>
      <c r="AX331" s="13" t="s">
        <v>71</v>
      </c>
      <c r="AY331" s="229" t="s">
        <v>120</v>
      </c>
    </row>
    <row r="332" s="13" customFormat="1">
      <c r="A332" s="13"/>
      <c r="B332" s="218"/>
      <c r="C332" s="219"/>
      <c r="D332" s="220" t="s">
        <v>131</v>
      </c>
      <c r="E332" s="221" t="s">
        <v>19</v>
      </c>
      <c r="F332" s="222" t="s">
        <v>558</v>
      </c>
      <c r="G332" s="219"/>
      <c r="H332" s="223">
        <v>2.5179999999999998</v>
      </c>
      <c r="I332" s="224"/>
      <c r="J332" s="219"/>
      <c r="K332" s="219"/>
      <c r="L332" s="225"/>
      <c r="M332" s="226"/>
      <c r="N332" s="227"/>
      <c r="O332" s="227"/>
      <c r="P332" s="227"/>
      <c r="Q332" s="227"/>
      <c r="R332" s="227"/>
      <c r="S332" s="227"/>
      <c r="T332" s="228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29" t="s">
        <v>131</v>
      </c>
      <c r="AU332" s="229" t="s">
        <v>127</v>
      </c>
      <c r="AV332" s="13" t="s">
        <v>127</v>
      </c>
      <c r="AW332" s="13" t="s">
        <v>33</v>
      </c>
      <c r="AX332" s="13" t="s">
        <v>71</v>
      </c>
      <c r="AY332" s="229" t="s">
        <v>120</v>
      </c>
    </row>
    <row r="333" s="13" customFormat="1">
      <c r="A333" s="13"/>
      <c r="B333" s="218"/>
      <c r="C333" s="219"/>
      <c r="D333" s="220" t="s">
        <v>131</v>
      </c>
      <c r="E333" s="221" t="s">
        <v>19</v>
      </c>
      <c r="F333" s="222" t="s">
        <v>559</v>
      </c>
      <c r="G333" s="219"/>
      <c r="H333" s="223">
        <v>0.432</v>
      </c>
      <c r="I333" s="224"/>
      <c r="J333" s="219"/>
      <c r="K333" s="219"/>
      <c r="L333" s="225"/>
      <c r="M333" s="226"/>
      <c r="N333" s="227"/>
      <c r="O333" s="227"/>
      <c r="P333" s="227"/>
      <c r="Q333" s="227"/>
      <c r="R333" s="227"/>
      <c r="S333" s="227"/>
      <c r="T333" s="228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29" t="s">
        <v>131</v>
      </c>
      <c r="AU333" s="229" t="s">
        <v>127</v>
      </c>
      <c r="AV333" s="13" t="s">
        <v>127</v>
      </c>
      <c r="AW333" s="13" t="s">
        <v>33</v>
      </c>
      <c r="AX333" s="13" t="s">
        <v>71</v>
      </c>
      <c r="AY333" s="229" t="s">
        <v>120</v>
      </c>
    </row>
    <row r="334" s="14" customFormat="1">
      <c r="A334" s="14"/>
      <c r="B334" s="230"/>
      <c r="C334" s="231"/>
      <c r="D334" s="220" t="s">
        <v>131</v>
      </c>
      <c r="E334" s="232" t="s">
        <v>19</v>
      </c>
      <c r="F334" s="233" t="s">
        <v>139</v>
      </c>
      <c r="G334" s="231"/>
      <c r="H334" s="234">
        <v>27.062999999999999</v>
      </c>
      <c r="I334" s="235"/>
      <c r="J334" s="231"/>
      <c r="K334" s="231"/>
      <c r="L334" s="236"/>
      <c r="M334" s="237"/>
      <c r="N334" s="238"/>
      <c r="O334" s="238"/>
      <c r="P334" s="238"/>
      <c r="Q334" s="238"/>
      <c r="R334" s="238"/>
      <c r="S334" s="238"/>
      <c r="T334" s="239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0" t="s">
        <v>131</v>
      </c>
      <c r="AU334" s="240" t="s">
        <v>127</v>
      </c>
      <c r="AV334" s="14" t="s">
        <v>126</v>
      </c>
      <c r="AW334" s="14" t="s">
        <v>33</v>
      </c>
      <c r="AX334" s="14" t="s">
        <v>76</v>
      </c>
      <c r="AY334" s="240" t="s">
        <v>120</v>
      </c>
    </row>
    <row r="335" s="2" customFormat="1" ht="44.25" customHeight="1">
      <c r="A335" s="39"/>
      <c r="B335" s="40"/>
      <c r="C335" s="199" t="s">
        <v>560</v>
      </c>
      <c r="D335" s="199" t="s">
        <v>122</v>
      </c>
      <c r="E335" s="200" t="s">
        <v>561</v>
      </c>
      <c r="F335" s="201" t="s">
        <v>562</v>
      </c>
      <c r="G335" s="202" t="s">
        <v>208</v>
      </c>
      <c r="H335" s="203">
        <v>297.69299999999998</v>
      </c>
      <c r="I335" s="204"/>
      <c r="J335" s="205">
        <f>ROUND(I335*H335,2)</f>
        <v>0</v>
      </c>
      <c r="K335" s="206"/>
      <c r="L335" s="45"/>
      <c r="M335" s="207" t="s">
        <v>19</v>
      </c>
      <c r="N335" s="208" t="s">
        <v>43</v>
      </c>
      <c r="O335" s="85"/>
      <c r="P335" s="209">
        <f>O335*H335</f>
        <v>0</v>
      </c>
      <c r="Q335" s="209">
        <v>0</v>
      </c>
      <c r="R335" s="209">
        <f>Q335*H335</f>
        <v>0</v>
      </c>
      <c r="S335" s="209">
        <v>0</v>
      </c>
      <c r="T335" s="210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11" t="s">
        <v>126</v>
      </c>
      <c r="AT335" s="211" t="s">
        <v>122</v>
      </c>
      <c r="AU335" s="211" t="s">
        <v>127</v>
      </c>
      <c r="AY335" s="18" t="s">
        <v>120</v>
      </c>
      <c r="BE335" s="212">
        <f>IF(N335="základní",J335,0)</f>
        <v>0</v>
      </c>
      <c r="BF335" s="212">
        <f>IF(N335="snížená",J335,0)</f>
        <v>0</v>
      </c>
      <c r="BG335" s="212">
        <f>IF(N335="zákl. přenesená",J335,0)</f>
        <v>0</v>
      </c>
      <c r="BH335" s="212">
        <f>IF(N335="sníž. přenesená",J335,0)</f>
        <v>0</v>
      </c>
      <c r="BI335" s="212">
        <f>IF(N335="nulová",J335,0)</f>
        <v>0</v>
      </c>
      <c r="BJ335" s="18" t="s">
        <v>127</v>
      </c>
      <c r="BK335" s="212">
        <f>ROUND(I335*H335,2)</f>
        <v>0</v>
      </c>
      <c r="BL335" s="18" t="s">
        <v>126</v>
      </c>
      <c r="BM335" s="211" t="s">
        <v>563</v>
      </c>
    </row>
    <row r="336" s="2" customFormat="1">
      <c r="A336" s="39"/>
      <c r="B336" s="40"/>
      <c r="C336" s="41"/>
      <c r="D336" s="213" t="s">
        <v>129</v>
      </c>
      <c r="E336" s="41"/>
      <c r="F336" s="214" t="s">
        <v>564</v>
      </c>
      <c r="G336" s="41"/>
      <c r="H336" s="41"/>
      <c r="I336" s="215"/>
      <c r="J336" s="41"/>
      <c r="K336" s="41"/>
      <c r="L336" s="45"/>
      <c r="M336" s="216"/>
      <c r="N336" s="217"/>
      <c r="O336" s="85"/>
      <c r="P336" s="85"/>
      <c r="Q336" s="85"/>
      <c r="R336" s="85"/>
      <c r="S336" s="85"/>
      <c r="T336" s="86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129</v>
      </c>
      <c r="AU336" s="18" t="s">
        <v>127</v>
      </c>
    </row>
    <row r="337" s="13" customFormat="1">
      <c r="A337" s="13"/>
      <c r="B337" s="218"/>
      <c r="C337" s="219"/>
      <c r="D337" s="220" t="s">
        <v>131</v>
      </c>
      <c r="E337" s="221" t="s">
        <v>19</v>
      </c>
      <c r="F337" s="222" t="s">
        <v>565</v>
      </c>
      <c r="G337" s="219"/>
      <c r="H337" s="223">
        <v>297.69299999999998</v>
      </c>
      <c r="I337" s="224"/>
      <c r="J337" s="219"/>
      <c r="K337" s="219"/>
      <c r="L337" s="225"/>
      <c r="M337" s="226"/>
      <c r="N337" s="227"/>
      <c r="O337" s="227"/>
      <c r="P337" s="227"/>
      <c r="Q337" s="227"/>
      <c r="R337" s="227"/>
      <c r="S337" s="227"/>
      <c r="T337" s="228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29" t="s">
        <v>131</v>
      </c>
      <c r="AU337" s="229" t="s">
        <v>127</v>
      </c>
      <c r="AV337" s="13" t="s">
        <v>127</v>
      </c>
      <c r="AW337" s="13" t="s">
        <v>33</v>
      </c>
      <c r="AX337" s="13" t="s">
        <v>76</v>
      </c>
      <c r="AY337" s="229" t="s">
        <v>120</v>
      </c>
    </row>
    <row r="338" s="2" customFormat="1" ht="55.5" customHeight="1">
      <c r="A338" s="39"/>
      <c r="B338" s="40"/>
      <c r="C338" s="199" t="s">
        <v>566</v>
      </c>
      <c r="D338" s="199" t="s">
        <v>122</v>
      </c>
      <c r="E338" s="200" t="s">
        <v>567</v>
      </c>
      <c r="F338" s="201" t="s">
        <v>568</v>
      </c>
      <c r="G338" s="202" t="s">
        <v>208</v>
      </c>
      <c r="H338" s="203">
        <v>8.1989999999999998</v>
      </c>
      <c r="I338" s="204"/>
      <c r="J338" s="205">
        <f>ROUND(I338*H338,2)</f>
        <v>0</v>
      </c>
      <c r="K338" s="206"/>
      <c r="L338" s="45"/>
      <c r="M338" s="207" t="s">
        <v>19</v>
      </c>
      <c r="N338" s="208" t="s">
        <v>43</v>
      </c>
      <c r="O338" s="85"/>
      <c r="P338" s="209">
        <f>O338*H338</f>
        <v>0</v>
      </c>
      <c r="Q338" s="209">
        <v>0</v>
      </c>
      <c r="R338" s="209">
        <f>Q338*H338</f>
        <v>0</v>
      </c>
      <c r="S338" s="209">
        <v>0</v>
      </c>
      <c r="T338" s="210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11" t="s">
        <v>126</v>
      </c>
      <c r="AT338" s="211" t="s">
        <v>122</v>
      </c>
      <c r="AU338" s="211" t="s">
        <v>127</v>
      </c>
      <c r="AY338" s="18" t="s">
        <v>120</v>
      </c>
      <c r="BE338" s="212">
        <f>IF(N338="základní",J338,0)</f>
        <v>0</v>
      </c>
      <c r="BF338" s="212">
        <f>IF(N338="snížená",J338,0)</f>
        <v>0</v>
      </c>
      <c r="BG338" s="212">
        <f>IF(N338="zákl. přenesená",J338,0)</f>
        <v>0</v>
      </c>
      <c r="BH338" s="212">
        <f>IF(N338="sníž. přenesená",J338,0)</f>
        <v>0</v>
      </c>
      <c r="BI338" s="212">
        <f>IF(N338="nulová",J338,0)</f>
        <v>0</v>
      </c>
      <c r="BJ338" s="18" t="s">
        <v>127</v>
      </c>
      <c r="BK338" s="212">
        <f>ROUND(I338*H338,2)</f>
        <v>0</v>
      </c>
      <c r="BL338" s="18" t="s">
        <v>126</v>
      </c>
      <c r="BM338" s="211" t="s">
        <v>569</v>
      </c>
    </row>
    <row r="339" s="2" customFormat="1">
      <c r="A339" s="39"/>
      <c r="B339" s="40"/>
      <c r="C339" s="41"/>
      <c r="D339" s="213" t="s">
        <v>129</v>
      </c>
      <c r="E339" s="41"/>
      <c r="F339" s="214" t="s">
        <v>570</v>
      </c>
      <c r="G339" s="41"/>
      <c r="H339" s="41"/>
      <c r="I339" s="215"/>
      <c r="J339" s="41"/>
      <c r="K339" s="41"/>
      <c r="L339" s="45"/>
      <c r="M339" s="216"/>
      <c r="N339" s="217"/>
      <c r="O339" s="85"/>
      <c r="P339" s="85"/>
      <c r="Q339" s="85"/>
      <c r="R339" s="85"/>
      <c r="S339" s="85"/>
      <c r="T339" s="86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129</v>
      </c>
      <c r="AU339" s="18" t="s">
        <v>127</v>
      </c>
    </row>
    <row r="340" s="13" customFormat="1">
      <c r="A340" s="13"/>
      <c r="B340" s="218"/>
      <c r="C340" s="219"/>
      <c r="D340" s="220" t="s">
        <v>131</v>
      </c>
      <c r="E340" s="221" t="s">
        <v>19</v>
      </c>
      <c r="F340" s="222" t="s">
        <v>571</v>
      </c>
      <c r="G340" s="219"/>
      <c r="H340" s="223">
        <v>5.681</v>
      </c>
      <c r="I340" s="224"/>
      <c r="J340" s="219"/>
      <c r="K340" s="219"/>
      <c r="L340" s="225"/>
      <c r="M340" s="226"/>
      <c r="N340" s="227"/>
      <c r="O340" s="227"/>
      <c r="P340" s="227"/>
      <c r="Q340" s="227"/>
      <c r="R340" s="227"/>
      <c r="S340" s="227"/>
      <c r="T340" s="228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29" t="s">
        <v>131</v>
      </c>
      <c r="AU340" s="229" t="s">
        <v>127</v>
      </c>
      <c r="AV340" s="13" t="s">
        <v>127</v>
      </c>
      <c r="AW340" s="13" t="s">
        <v>33</v>
      </c>
      <c r="AX340" s="13" t="s">
        <v>71</v>
      </c>
      <c r="AY340" s="229" t="s">
        <v>120</v>
      </c>
    </row>
    <row r="341" s="13" customFormat="1">
      <c r="A341" s="13"/>
      <c r="B341" s="218"/>
      <c r="C341" s="219"/>
      <c r="D341" s="220" t="s">
        <v>131</v>
      </c>
      <c r="E341" s="221" t="s">
        <v>19</v>
      </c>
      <c r="F341" s="222" t="s">
        <v>572</v>
      </c>
      <c r="G341" s="219"/>
      <c r="H341" s="223">
        <v>2.5179999999999998</v>
      </c>
      <c r="I341" s="224"/>
      <c r="J341" s="219"/>
      <c r="K341" s="219"/>
      <c r="L341" s="225"/>
      <c r="M341" s="226"/>
      <c r="N341" s="227"/>
      <c r="O341" s="227"/>
      <c r="P341" s="227"/>
      <c r="Q341" s="227"/>
      <c r="R341" s="227"/>
      <c r="S341" s="227"/>
      <c r="T341" s="228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29" t="s">
        <v>131</v>
      </c>
      <c r="AU341" s="229" t="s">
        <v>127</v>
      </c>
      <c r="AV341" s="13" t="s">
        <v>127</v>
      </c>
      <c r="AW341" s="13" t="s">
        <v>33</v>
      </c>
      <c r="AX341" s="13" t="s">
        <v>71</v>
      </c>
      <c r="AY341" s="229" t="s">
        <v>120</v>
      </c>
    </row>
    <row r="342" s="14" customFormat="1">
      <c r="A342" s="14"/>
      <c r="B342" s="230"/>
      <c r="C342" s="231"/>
      <c r="D342" s="220" t="s">
        <v>131</v>
      </c>
      <c r="E342" s="232" t="s">
        <v>19</v>
      </c>
      <c r="F342" s="233" t="s">
        <v>139</v>
      </c>
      <c r="G342" s="231"/>
      <c r="H342" s="234">
        <v>8.1989999999999998</v>
      </c>
      <c r="I342" s="235"/>
      <c r="J342" s="231"/>
      <c r="K342" s="231"/>
      <c r="L342" s="236"/>
      <c r="M342" s="237"/>
      <c r="N342" s="238"/>
      <c r="O342" s="238"/>
      <c r="P342" s="238"/>
      <c r="Q342" s="238"/>
      <c r="R342" s="238"/>
      <c r="S342" s="238"/>
      <c r="T342" s="239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0" t="s">
        <v>131</v>
      </c>
      <c r="AU342" s="240" t="s">
        <v>127</v>
      </c>
      <c r="AV342" s="14" t="s">
        <v>126</v>
      </c>
      <c r="AW342" s="14" t="s">
        <v>33</v>
      </c>
      <c r="AX342" s="14" t="s">
        <v>76</v>
      </c>
      <c r="AY342" s="240" t="s">
        <v>120</v>
      </c>
    </row>
    <row r="343" s="2" customFormat="1" ht="44.25" customHeight="1">
      <c r="A343" s="39"/>
      <c r="B343" s="40"/>
      <c r="C343" s="199" t="s">
        <v>573</v>
      </c>
      <c r="D343" s="199" t="s">
        <v>122</v>
      </c>
      <c r="E343" s="200" t="s">
        <v>574</v>
      </c>
      <c r="F343" s="201" t="s">
        <v>575</v>
      </c>
      <c r="G343" s="202" t="s">
        <v>208</v>
      </c>
      <c r="H343" s="203">
        <v>1.77</v>
      </c>
      <c r="I343" s="204"/>
      <c r="J343" s="205">
        <f>ROUND(I343*H343,2)</f>
        <v>0</v>
      </c>
      <c r="K343" s="206"/>
      <c r="L343" s="45"/>
      <c r="M343" s="207" t="s">
        <v>19</v>
      </c>
      <c r="N343" s="208" t="s">
        <v>43</v>
      </c>
      <c r="O343" s="85"/>
      <c r="P343" s="209">
        <f>O343*H343</f>
        <v>0</v>
      </c>
      <c r="Q343" s="209">
        <v>0</v>
      </c>
      <c r="R343" s="209">
        <f>Q343*H343</f>
        <v>0</v>
      </c>
      <c r="S343" s="209">
        <v>0</v>
      </c>
      <c r="T343" s="210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11" t="s">
        <v>126</v>
      </c>
      <c r="AT343" s="211" t="s">
        <v>122</v>
      </c>
      <c r="AU343" s="211" t="s">
        <v>127</v>
      </c>
      <c r="AY343" s="18" t="s">
        <v>120</v>
      </c>
      <c r="BE343" s="212">
        <f>IF(N343="základní",J343,0)</f>
        <v>0</v>
      </c>
      <c r="BF343" s="212">
        <f>IF(N343="snížená",J343,0)</f>
        <v>0</v>
      </c>
      <c r="BG343" s="212">
        <f>IF(N343="zákl. přenesená",J343,0)</f>
        <v>0</v>
      </c>
      <c r="BH343" s="212">
        <f>IF(N343="sníž. přenesená",J343,0)</f>
        <v>0</v>
      </c>
      <c r="BI343" s="212">
        <f>IF(N343="nulová",J343,0)</f>
        <v>0</v>
      </c>
      <c r="BJ343" s="18" t="s">
        <v>127</v>
      </c>
      <c r="BK343" s="212">
        <f>ROUND(I343*H343,2)</f>
        <v>0</v>
      </c>
      <c r="BL343" s="18" t="s">
        <v>126</v>
      </c>
      <c r="BM343" s="211" t="s">
        <v>576</v>
      </c>
    </row>
    <row r="344" s="2" customFormat="1">
      <c r="A344" s="39"/>
      <c r="B344" s="40"/>
      <c r="C344" s="41"/>
      <c r="D344" s="213" t="s">
        <v>129</v>
      </c>
      <c r="E344" s="41"/>
      <c r="F344" s="214" t="s">
        <v>577</v>
      </c>
      <c r="G344" s="41"/>
      <c r="H344" s="41"/>
      <c r="I344" s="215"/>
      <c r="J344" s="41"/>
      <c r="K344" s="41"/>
      <c r="L344" s="45"/>
      <c r="M344" s="216"/>
      <c r="N344" s="217"/>
      <c r="O344" s="85"/>
      <c r="P344" s="85"/>
      <c r="Q344" s="85"/>
      <c r="R344" s="85"/>
      <c r="S344" s="85"/>
      <c r="T344" s="86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129</v>
      </c>
      <c r="AU344" s="18" t="s">
        <v>127</v>
      </c>
    </row>
    <row r="345" s="13" customFormat="1">
      <c r="A345" s="13"/>
      <c r="B345" s="218"/>
      <c r="C345" s="219"/>
      <c r="D345" s="220" t="s">
        <v>131</v>
      </c>
      <c r="E345" s="221" t="s">
        <v>19</v>
      </c>
      <c r="F345" s="222" t="s">
        <v>556</v>
      </c>
      <c r="G345" s="219"/>
      <c r="H345" s="223">
        <v>1.77</v>
      </c>
      <c r="I345" s="224"/>
      <c r="J345" s="219"/>
      <c r="K345" s="219"/>
      <c r="L345" s="225"/>
      <c r="M345" s="226"/>
      <c r="N345" s="227"/>
      <c r="O345" s="227"/>
      <c r="P345" s="227"/>
      <c r="Q345" s="227"/>
      <c r="R345" s="227"/>
      <c r="S345" s="227"/>
      <c r="T345" s="228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29" t="s">
        <v>131</v>
      </c>
      <c r="AU345" s="229" t="s">
        <v>127</v>
      </c>
      <c r="AV345" s="13" t="s">
        <v>127</v>
      </c>
      <c r="AW345" s="13" t="s">
        <v>33</v>
      </c>
      <c r="AX345" s="13" t="s">
        <v>76</v>
      </c>
      <c r="AY345" s="229" t="s">
        <v>120</v>
      </c>
    </row>
    <row r="346" s="2" customFormat="1" ht="44.25" customHeight="1">
      <c r="A346" s="39"/>
      <c r="B346" s="40"/>
      <c r="C346" s="199" t="s">
        <v>578</v>
      </c>
      <c r="D346" s="199" t="s">
        <v>122</v>
      </c>
      <c r="E346" s="200" t="s">
        <v>579</v>
      </c>
      <c r="F346" s="201" t="s">
        <v>207</v>
      </c>
      <c r="G346" s="202" t="s">
        <v>208</v>
      </c>
      <c r="H346" s="203">
        <v>16.661999999999999</v>
      </c>
      <c r="I346" s="204"/>
      <c r="J346" s="205">
        <f>ROUND(I346*H346,2)</f>
        <v>0</v>
      </c>
      <c r="K346" s="206"/>
      <c r="L346" s="45"/>
      <c r="M346" s="207" t="s">
        <v>19</v>
      </c>
      <c r="N346" s="208" t="s">
        <v>43</v>
      </c>
      <c r="O346" s="85"/>
      <c r="P346" s="209">
        <f>O346*H346</f>
        <v>0</v>
      </c>
      <c r="Q346" s="209">
        <v>0</v>
      </c>
      <c r="R346" s="209">
        <f>Q346*H346</f>
        <v>0</v>
      </c>
      <c r="S346" s="209">
        <v>0</v>
      </c>
      <c r="T346" s="210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11" t="s">
        <v>126</v>
      </c>
      <c r="AT346" s="211" t="s">
        <v>122</v>
      </c>
      <c r="AU346" s="211" t="s">
        <v>127</v>
      </c>
      <c r="AY346" s="18" t="s">
        <v>120</v>
      </c>
      <c r="BE346" s="212">
        <f>IF(N346="základní",J346,0)</f>
        <v>0</v>
      </c>
      <c r="BF346" s="212">
        <f>IF(N346="snížená",J346,0)</f>
        <v>0</v>
      </c>
      <c r="BG346" s="212">
        <f>IF(N346="zákl. přenesená",J346,0)</f>
        <v>0</v>
      </c>
      <c r="BH346" s="212">
        <f>IF(N346="sníž. přenesená",J346,0)</f>
        <v>0</v>
      </c>
      <c r="BI346" s="212">
        <f>IF(N346="nulová",J346,0)</f>
        <v>0</v>
      </c>
      <c r="BJ346" s="18" t="s">
        <v>127</v>
      </c>
      <c r="BK346" s="212">
        <f>ROUND(I346*H346,2)</f>
        <v>0</v>
      </c>
      <c r="BL346" s="18" t="s">
        <v>126</v>
      </c>
      <c r="BM346" s="211" t="s">
        <v>580</v>
      </c>
    </row>
    <row r="347" s="2" customFormat="1">
      <c r="A347" s="39"/>
      <c r="B347" s="40"/>
      <c r="C347" s="41"/>
      <c r="D347" s="213" t="s">
        <v>129</v>
      </c>
      <c r="E347" s="41"/>
      <c r="F347" s="214" t="s">
        <v>581</v>
      </c>
      <c r="G347" s="41"/>
      <c r="H347" s="41"/>
      <c r="I347" s="215"/>
      <c r="J347" s="41"/>
      <c r="K347" s="41"/>
      <c r="L347" s="45"/>
      <c r="M347" s="216"/>
      <c r="N347" s="217"/>
      <c r="O347" s="85"/>
      <c r="P347" s="85"/>
      <c r="Q347" s="85"/>
      <c r="R347" s="85"/>
      <c r="S347" s="85"/>
      <c r="T347" s="86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129</v>
      </c>
      <c r="AU347" s="18" t="s">
        <v>127</v>
      </c>
    </row>
    <row r="348" s="13" customFormat="1">
      <c r="A348" s="13"/>
      <c r="B348" s="218"/>
      <c r="C348" s="219"/>
      <c r="D348" s="220" t="s">
        <v>131</v>
      </c>
      <c r="E348" s="221" t="s">
        <v>19</v>
      </c>
      <c r="F348" s="222" t="s">
        <v>582</v>
      </c>
      <c r="G348" s="219"/>
      <c r="H348" s="223">
        <v>16.661999999999999</v>
      </c>
      <c r="I348" s="224"/>
      <c r="J348" s="219"/>
      <c r="K348" s="219"/>
      <c r="L348" s="225"/>
      <c r="M348" s="226"/>
      <c r="N348" s="227"/>
      <c r="O348" s="227"/>
      <c r="P348" s="227"/>
      <c r="Q348" s="227"/>
      <c r="R348" s="227"/>
      <c r="S348" s="227"/>
      <c r="T348" s="228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29" t="s">
        <v>131</v>
      </c>
      <c r="AU348" s="229" t="s">
        <v>127</v>
      </c>
      <c r="AV348" s="13" t="s">
        <v>127</v>
      </c>
      <c r="AW348" s="13" t="s">
        <v>33</v>
      </c>
      <c r="AX348" s="13" t="s">
        <v>76</v>
      </c>
      <c r="AY348" s="229" t="s">
        <v>120</v>
      </c>
    </row>
    <row r="349" s="2" customFormat="1" ht="37.8" customHeight="1">
      <c r="A349" s="39"/>
      <c r="B349" s="40"/>
      <c r="C349" s="199" t="s">
        <v>583</v>
      </c>
      <c r="D349" s="199" t="s">
        <v>122</v>
      </c>
      <c r="E349" s="200" t="s">
        <v>584</v>
      </c>
      <c r="F349" s="201" t="s">
        <v>585</v>
      </c>
      <c r="G349" s="202" t="s">
        <v>208</v>
      </c>
      <c r="H349" s="203">
        <v>0.432</v>
      </c>
      <c r="I349" s="204"/>
      <c r="J349" s="205">
        <f>ROUND(I349*H349,2)</f>
        <v>0</v>
      </c>
      <c r="K349" s="206"/>
      <c r="L349" s="45"/>
      <c r="M349" s="207" t="s">
        <v>19</v>
      </c>
      <c r="N349" s="208" t="s">
        <v>43</v>
      </c>
      <c r="O349" s="85"/>
      <c r="P349" s="209">
        <f>O349*H349</f>
        <v>0</v>
      </c>
      <c r="Q349" s="209">
        <v>0</v>
      </c>
      <c r="R349" s="209">
        <f>Q349*H349</f>
        <v>0</v>
      </c>
      <c r="S349" s="209">
        <v>0</v>
      </c>
      <c r="T349" s="210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11" t="s">
        <v>126</v>
      </c>
      <c r="AT349" s="211" t="s">
        <v>122</v>
      </c>
      <c r="AU349" s="211" t="s">
        <v>127</v>
      </c>
      <c r="AY349" s="18" t="s">
        <v>120</v>
      </c>
      <c r="BE349" s="212">
        <f>IF(N349="základní",J349,0)</f>
        <v>0</v>
      </c>
      <c r="BF349" s="212">
        <f>IF(N349="snížená",J349,0)</f>
        <v>0</v>
      </c>
      <c r="BG349" s="212">
        <f>IF(N349="zákl. přenesená",J349,0)</f>
        <v>0</v>
      </c>
      <c r="BH349" s="212">
        <f>IF(N349="sníž. přenesená",J349,0)</f>
        <v>0</v>
      </c>
      <c r="BI349" s="212">
        <f>IF(N349="nulová",J349,0)</f>
        <v>0</v>
      </c>
      <c r="BJ349" s="18" t="s">
        <v>127</v>
      </c>
      <c r="BK349" s="212">
        <f>ROUND(I349*H349,2)</f>
        <v>0</v>
      </c>
      <c r="BL349" s="18" t="s">
        <v>126</v>
      </c>
      <c r="BM349" s="211" t="s">
        <v>586</v>
      </c>
    </row>
    <row r="350" s="2" customFormat="1">
      <c r="A350" s="39"/>
      <c r="B350" s="40"/>
      <c r="C350" s="41"/>
      <c r="D350" s="213" t="s">
        <v>129</v>
      </c>
      <c r="E350" s="41"/>
      <c r="F350" s="214" t="s">
        <v>587</v>
      </c>
      <c r="G350" s="41"/>
      <c r="H350" s="41"/>
      <c r="I350" s="215"/>
      <c r="J350" s="41"/>
      <c r="K350" s="41"/>
      <c r="L350" s="45"/>
      <c r="M350" s="216"/>
      <c r="N350" s="217"/>
      <c r="O350" s="85"/>
      <c r="P350" s="85"/>
      <c r="Q350" s="85"/>
      <c r="R350" s="85"/>
      <c r="S350" s="85"/>
      <c r="T350" s="86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129</v>
      </c>
      <c r="AU350" s="18" t="s">
        <v>127</v>
      </c>
    </row>
    <row r="351" s="13" customFormat="1">
      <c r="A351" s="13"/>
      <c r="B351" s="218"/>
      <c r="C351" s="219"/>
      <c r="D351" s="220" t="s">
        <v>131</v>
      </c>
      <c r="E351" s="221" t="s">
        <v>19</v>
      </c>
      <c r="F351" s="222" t="s">
        <v>588</v>
      </c>
      <c r="G351" s="219"/>
      <c r="H351" s="223">
        <v>0.432</v>
      </c>
      <c r="I351" s="224"/>
      <c r="J351" s="219"/>
      <c r="K351" s="219"/>
      <c r="L351" s="225"/>
      <c r="M351" s="226"/>
      <c r="N351" s="227"/>
      <c r="O351" s="227"/>
      <c r="P351" s="227"/>
      <c r="Q351" s="227"/>
      <c r="R351" s="227"/>
      <c r="S351" s="227"/>
      <c r="T351" s="228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29" t="s">
        <v>131</v>
      </c>
      <c r="AU351" s="229" t="s">
        <v>127</v>
      </c>
      <c r="AV351" s="13" t="s">
        <v>127</v>
      </c>
      <c r="AW351" s="13" t="s">
        <v>33</v>
      </c>
      <c r="AX351" s="13" t="s">
        <v>76</v>
      </c>
      <c r="AY351" s="229" t="s">
        <v>120</v>
      </c>
    </row>
    <row r="352" s="12" customFormat="1" ht="22.8" customHeight="1">
      <c r="A352" s="12"/>
      <c r="B352" s="183"/>
      <c r="C352" s="184"/>
      <c r="D352" s="185" t="s">
        <v>70</v>
      </c>
      <c r="E352" s="197" t="s">
        <v>589</v>
      </c>
      <c r="F352" s="197" t="s">
        <v>590</v>
      </c>
      <c r="G352" s="184"/>
      <c r="H352" s="184"/>
      <c r="I352" s="187"/>
      <c r="J352" s="198">
        <f>BK352</f>
        <v>0</v>
      </c>
      <c r="K352" s="184"/>
      <c r="L352" s="189"/>
      <c r="M352" s="190"/>
      <c r="N352" s="191"/>
      <c r="O352" s="191"/>
      <c r="P352" s="192">
        <f>SUM(P353:P354)</f>
        <v>0</v>
      </c>
      <c r="Q352" s="191"/>
      <c r="R352" s="192">
        <f>SUM(R353:R354)</f>
        <v>0</v>
      </c>
      <c r="S352" s="191"/>
      <c r="T352" s="193">
        <f>SUM(T353:T354)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194" t="s">
        <v>76</v>
      </c>
      <c r="AT352" s="195" t="s">
        <v>70</v>
      </c>
      <c r="AU352" s="195" t="s">
        <v>76</v>
      </c>
      <c r="AY352" s="194" t="s">
        <v>120</v>
      </c>
      <c r="BK352" s="196">
        <f>SUM(BK353:BK354)</f>
        <v>0</v>
      </c>
    </row>
    <row r="353" s="2" customFormat="1" ht="55.5" customHeight="1">
      <c r="A353" s="39"/>
      <c r="B353" s="40"/>
      <c r="C353" s="199" t="s">
        <v>591</v>
      </c>
      <c r="D353" s="199" t="s">
        <v>122</v>
      </c>
      <c r="E353" s="200" t="s">
        <v>592</v>
      </c>
      <c r="F353" s="201" t="s">
        <v>593</v>
      </c>
      <c r="G353" s="202" t="s">
        <v>208</v>
      </c>
      <c r="H353" s="203">
        <v>11.929</v>
      </c>
      <c r="I353" s="204"/>
      <c r="J353" s="205">
        <f>ROUND(I353*H353,2)</f>
        <v>0</v>
      </c>
      <c r="K353" s="206"/>
      <c r="L353" s="45"/>
      <c r="M353" s="207" t="s">
        <v>19</v>
      </c>
      <c r="N353" s="208" t="s">
        <v>43</v>
      </c>
      <c r="O353" s="85"/>
      <c r="P353" s="209">
        <f>O353*H353</f>
        <v>0</v>
      </c>
      <c r="Q353" s="209">
        <v>0</v>
      </c>
      <c r="R353" s="209">
        <f>Q353*H353</f>
        <v>0</v>
      </c>
      <c r="S353" s="209">
        <v>0</v>
      </c>
      <c r="T353" s="210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11" t="s">
        <v>126</v>
      </c>
      <c r="AT353" s="211" t="s">
        <v>122</v>
      </c>
      <c r="AU353" s="211" t="s">
        <v>127</v>
      </c>
      <c r="AY353" s="18" t="s">
        <v>120</v>
      </c>
      <c r="BE353" s="212">
        <f>IF(N353="základní",J353,0)</f>
        <v>0</v>
      </c>
      <c r="BF353" s="212">
        <f>IF(N353="snížená",J353,0)</f>
        <v>0</v>
      </c>
      <c r="BG353" s="212">
        <f>IF(N353="zákl. přenesená",J353,0)</f>
        <v>0</v>
      </c>
      <c r="BH353" s="212">
        <f>IF(N353="sníž. přenesená",J353,0)</f>
        <v>0</v>
      </c>
      <c r="BI353" s="212">
        <f>IF(N353="nulová",J353,0)</f>
        <v>0</v>
      </c>
      <c r="BJ353" s="18" t="s">
        <v>127</v>
      </c>
      <c r="BK353" s="212">
        <f>ROUND(I353*H353,2)</f>
        <v>0</v>
      </c>
      <c r="BL353" s="18" t="s">
        <v>126</v>
      </c>
      <c r="BM353" s="211" t="s">
        <v>594</v>
      </c>
    </row>
    <row r="354" s="2" customFormat="1">
      <c r="A354" s="39"/>
      <c r="B354" s="40"/>
      <c r="C354" s="41"/>
      <c r="D354" s="213" t="s">
        <v>129</v>
      </c>
      <c r="E354" s="41"/>
      <c r="F354" s="214" t="s">
        <v>595</v>
      </c>
      <c r="G354" s="41"/>
      <c r="H354" s="41"/>
      <c r="I354" s="215"/>
      <c r="J354" s="41"/>
      <c r="K354" s="41"/>
      <c r="L354" s="45"/>
      <c r="M354" s="216"/>
      <c r="N354" s="217"/>
      <c r="O354" s="85"/>
      <c r="P354" s="85"/>
      <c r="Q354" s="85"/>
      <c r="R354" s="85"/>
      <c r="S354" s="85"/>
      <c r="T354" s="86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129</v>
      </c>
      <c r="AU354" s="18" t="s">
        <v>127</v>
      </c>
    </row>
    <row r="355" s="12" customFormat="1" ht="25.92" customHeight="1">
      <c r="A355" s="12"/>
      <c r="B355" s="183"/>
      <c r="C355" s="184"/>
      <c r="D355" s="185" t="s">
        <v>70</v>
      </c>
      <c r="E355" s="186" t="s">
        <v>596</v>
      </c>
      <c r="F355" s="186" t="s">
        <v>597</v>
      </c>
      <c r="G355" s="184"/>
      <c r="H355" s="184"/>
      <c r="I355" s="187"/>
      <c r="J355" s="188">
        <f>BK355</f>
        <v>0</v>
      </c>
      <c r="K355" s="184"/>
      <c r="L355" s="189"/>
      <c r="M355" s="190"/>
      <c r="N355" s="191"/>
      <c r="O355" s="191"/>
      <c r="P355" s="192">
        <f>P356+P362+P365+P368+P371+P374+P377+P383+P389</f>
        <v>0</v>
      </c>
      <c r="Q355" s="191"/>
      <c r="R355" s="192">
        <f>R356+R362+R365+R368+R371+R374+R377+R383+R389</f>
        <v>0.14345664</v>
      </c>
      <c r="S355" s="191"/>
      <c r="T355" s="193">
        <f>T356+T362+T365+T368+T371+T374+T377+T383+T389</f>
        <v>0.1646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194" t="s">
        <v>127</v>
      </c>
      <c r="AT355" s="195" t="s">
        <v>70</v>
      </c>
      <c r="AU355" s="195" t="s">
        <v>71</v>
      </c>
      <c r="AY355" s="194" t="s">
        <v>120</v>
      </c>
      <c r="BK355" s="196">
        <f>BK356+BK362+BK365+BK368+BK371+BK374+BK377+BK383+BK389</f>
        <v>0</v>
      </c>
    </row>
    <row r="356" s="12" customFormat="1" ht="22.8" customHeight="1">
      <c r="A356" s="12"/>
      <c r="B356" s="183"/>
      <c r="C356" s="184"/>
      <c r="D356" s="185" t="s">
        <v>70</v>
      </c>
      <c r="E356" s="197" t="s">
        <v>598</v>
      </c>
      <c r="F356" s="197" t="s">
        <v>599</v>
      </c>
      <c r="G356" s="184"/>
      <c r="H356" s="184"/>
      <c r="I356" s="187"/>
      <c r="J356" s="198">
        <f>BK356</f>
        <v>0</v>
      </c>
      <c r="K356" s="184"/>
      <c r="L356" s="189"/>
      <c r="M356" s="190"/>
      <c r="N356" s="191"/>
      <c r="O356" s="191"/>
      <c r="P356" s="192">
        <f>SUM(P357:P361)</f>
        <v>0</v>
      </c>
      <c r="Q356" s="191"/>
      <c r="R356" s="192">
        <f>SUM(R357:R361)</f>
        <v>0.0045900000000000003</v>
      </c>
      <c r="S356" s="191"/>
      <c r="T356" s="193">
        <f>SUM(T357:T361)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194" t="s">
        <v>127</v>
      </c>
      <c r="AT356" s="195" t="s">
        <v>70</v>
      </c>
      <c r="AU356" s="195" t="s">
        <v>76</v>
      </c>
      <c r="AY356" s="194" t="s">
        <v>120</v>
      </c>
      <c r="BK356" s="196">
        <f>SUM(BK357:BK361)</f>
        <v>0</v>
      </c>
    </row>
    <row r="357" s="2" customFormat="1" ht="49.05" customHeight="1">
      <c r="A357" s="39"/>
      <c r="B357" s="40"/>
      <c r="C357" s="199" t="s">
        <v>600</v>
      </c>
      <c r="D357" s="199" t="s">
        <v>122</v>
      </c>
      <c r="E357" s="200" t="s">
        <v>601</v>
      </c>
      <c r="F357" s="201" t="s">
        <v>602</v>
      </c>
      <c r="G357" s="202" t="s">
        <v>125</v>
      </c>
      <c r="H357" s="203">
        <v>6.1200000000000001</v>
      </c>
      <c r="I357" s="204"/>
      <c r="J357" s="205">
        <f>ROUND(I357*H357,2)</f>
        <v>0</v>
      </c>
      <c r="K357" s="206"/>
      <c r="L357" s="45"/>
      <c r="M357" s="207" t="s">
        <v>19</v>
      </c>
      <c r="N357" s="208" t="s">
        <v>43</v>
      </c>
      <c r="O357" s="85"/>
      <c r="P357" s="209">
        <f>O357*H357</f>
        <v>0</v>
      </c>
      <c r="Q357" s="209">
        <v>0.00075000000000000002</v>
      </c>
      <c r="R357" s="209">
        <f>Q357*H357</f>
        <v>0.0045900000000000003</v>
      </c>
      <c r="S357" s="209">
        <v>0</v>
      </c>
      <c r="T357" s="210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11" t="s">
        <v>226</v>
      </c>
      <c r="AT357" s="211" t="s">
        <v>122</v>
      </c>
      <c r="AU357" s="211" t="s">
        <v>127</v>
      </c>
      <c r="AY357" s="18" t="s">
        <v>120</v>
      </c>
      <c r="BE357" s="212">
        <f>IF(N357="základní",J357,0)</f>
        <v>0</v>
      </c>
      <c r="BF357" s="212">
        <f>IF(N357="snížená",J357,0)</f>
        <v>0</v>
      </c>
      <c r="BG357" s="212">
        <f>IF(N357="zákl. přenesená",J357,0)</f>
        <v>0</v>
      </c>
      <c r="BH357" s="212">
        <f>IF(N357="sníž. přenesená",J357,0)</f>
        <v>0</v>
      </c>
      <c r="BI357" s="212">
        <f>IF(N357="nulová",J357,0)</f>
        <v>0</v>
      </c>
      <c r="BJ357" s="18" t="s">
        <v>127</v>
      </c>
      <c r="BK357" s="212">
        <f>ROUND(I357*H357,2)</f>
        <v>0</v>
      </c>
      <c r="BL357" s="18" t="s">
        <v>226</v>
      </c>
      <c r="BM357" s="211" t="s">
        <v>603</v>
      </c>
    </row>
    <row r="358" s="2" customFormat="1">
      <c r="A358" s="39"/>
      <c r="B358" s="40"/>
      <c r="C358" s="41"/>
      <c r="D358" s="213" t="s">
        <v>129</v>
      </c>
      <c r="E358" s="41"/>
      <c r="F358" s="214" t="s">
        <v>604</v>
      </c>
      <c r="G358" s="41"/>
      <c r="H358" s="41"/>
      <c r="I358" s="215"/>
      <c r="J358" s="41"/>
      <c r="K358" s="41"/>
      <c r="L358" s="45"/>
      <c r="M358" s="216"/>
      <c r="N358" s="217"/>
      <c r="O358" s="85"/>
      <c r="P358" s="85"/>
      <c r="Q358" s="85"/>
      <c r="R358" s="85"/>
      <c r="S358" s="85"/>
      <c r="T358" s="86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129</v>
      </c>
      <c r="AU358" s="18" t="s">
        <v>127</v>
      </c>
    </row>
    <row r="359" s="13" customFormat="1">
      <c r="A359" s="13"/>
      <c r="B359" s="218"/>
      <c r="C359" s="219"/>
      <c r="D359" s="220" t="s">
        <v>131</v>
      </c>
      <c r="E359" s="221" t="s">
        <v>19</v>
      </c>
      <c r="F359" s="222" t="s">
        <v>605</v>
      </c>
      <c r="G359" s="219"/>
      <c r="H359" s="223">
        <v>6.1200000000000001</v>
      </c>
      <c r="I359" s="224"/>
      <c r="J359" s="219"/>
      <c r="K359" s="219"/>
      <c r="L359" s="225"/>
      <c r="M359" s="226"/>
      <c r="N359" s="227"/>
      <c r="O359" s="227"/>
      <c r="P359" s="227"/>
      <c r="Q359" s="227"/>
      <c r="R359" s="227"/>
      <c r="S359" s="227"/>
      <c r="T359" s="228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29" t="s">
        <v>131</v>
      </c>
      <c r="AU359" s="229" t="s">
        <v>127</v>
      </c>
      <c r="AV359" s="13" t="s">
        <v>127</v>
      </c>
      <c r="AW359" s="13" t="s">
        <v>33</v>
      </c>
      <c r="AX359" s="13" t="s">
        <v>76</v>
      </c>
      <c r="AY359" s="229" t="s">
        <v>120</v>
      </c>
    </row>
    <row r="360" s="2" customFormat="1" ht="44.25" customHeight="1">
      <c r="A360" s="39"/>
      <c r="B360" s="40"/>
      <c r="C360" s="199" t="s">
        <v>606</v>
      </c>
      <c r="D360" s="199" t="s">
        <v>122</v>
      </c>
      <c r="E360" s="200" t="s">
        <v>607</v>
      </c>
      <c r="F360" s="201" t="s">
        <v>608</v>
      </c>
      <c r="G360" s="202" t="s">
        <v>609</v>
      </c>
      <c r="H360" s="263"/>
      <c r="I360" s="204"/>
      <c r="J360" s="205">
        <f>ROUND(I360*H360,2)</f>
        <v>0</v>
      </c>
      <c r="K360" s="206"/>
      <c r="L360" s="45"/>
      <c r="M360" s="207" t="s">
        <v>19</v>
      </c>
      <c r="N360" s="208" t="s">
        <v>43</v>
      </c>
      <c r="O360" s="85"/>
      <c r="P360" s="209">
        <f>O360*H360</f>
        <v>0</v>
      </c>
      <c r="Q360" s="209">
        <v>0</v>
      </c>
      <c r="R360" s="209">
        <f>Q360*H360</f>
        <v>0</v>
      </c>
      <c r="S360" s="209">
        <v>0</v>
      </c>
      <c r="T360" s="210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11" t="s">
        <v>226</v>
      </c>
      <c r="AT360" s="211" t="s">
        <v>122</v>
      </c>
      <c r="AU360" s="211" t="s">
        <v>127</v>
      </c>
      <c r="AY360" s="18" t="s">
        <v>120</v>
      </c>
      <c r="BE360" s="212">
        <f>IF(N360="základní",J360,0)</f>
        <v>0</v>
      </c>
      <c r="BF360" s="212">
        <f>IF(N360="snížená",J360,0)</f>
        <v>0</v>
      </c>
      <c r="BG360" s="212">
        <f>IF(N360="zákl. přenesená",J360,0)</f>
        <v>0</v>
      </c>
      <c r="BH360" s="212">
        <f>IF(N360="sníž. přenesená",J360,0)</f>
        <v>0</v>
      </c>
      <c r="BI360" s="212">
        <f>IF(N360="nulová",J360,0)</f>
        <v>0</v>
      </c>
      <c r="BJ360" s="18" t="s">
        <v>127</v>
      </c>
      <c r="BK360" s="212">
        <f>ROUND(I360*H360,2)</f>
        <v>0</v>
      </c>
      <c r="BL360" s="18" t="s">
        <v>226</v>
      </c>
      <c r="BM360" s="211" t="s">
        <v>610</v>
      </c>
    </row>
    <row r="361" s="2" customFormat="1">
      <c r="A361" s="39"/>
      <c r="B361" s="40"/>
      <c r="C361" s="41"/>
      <c r="D361" s="213" t="s">
        <v>129</v>
      </c>
      <c r="E361" s="41"/>
      <c r="F361" s="214" t="s">
        <v>611</v>
      </c>
      <c r="G361" s="41"/>
      <c r="H361" s="41"/>
      <c r="I361" s="215"/>
      <c r="J361" s="41"/>
      <c r="K361" s="41"/>
      <c r="L361" s="45"/>
      <c r="M361" s="216"/>
      <c r="N361" s="217"/>
      <c r="O361" s="85"/>
      <c r="P361" s="85"/>
      <c r="Q361" s="85"/>
      <c r="R361" s="85"/>
      <c r="S361" s="85"/>
      <c r="T361" s="86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8" t="s">
        <v>129</v>
      </c>
      <c r="AU361" s="18" t="s">
        <v>127</v>
      </c>
    </row>
    <row r="362" s="12" customFormat="1" ht="22.8" customHeight="1">
      <c r="A362" s="12"/>
      <c r="B362" s="183"/>
      <c r="C362" s="184"/>
      <c r="D362" s="185" t="s">
        <v>70</v>
      </c>
      <c r="E362" s="197" t="s">
        <v>612</v>
      </c>
      <c r="F362" s="197" t="s">
        <v>613</v>
      </c>
      <c r="G362" s="184"/>
      <c r="H362" s="184"/>
      <c r="I362" s="187"/>
      <c r="J362" s="198">
        <f>BK362</f>
        <v>0</v>
      </c>
      <c r="K362" s="184"/>
      <c r="L362" s="189"/>
      <c r="M362" s="190"/>
      <c r="N362" s="191"/>
      <c r="O362" s="191"/>
      <c r="P362" s="192">
        <f>SUM(P363:P364)</f>
        <v>0</v>
      </c>
      <c r="Q362" s="191"/>
      <c r="R362" s="192">
        <f>SUM(R363:R364)</f>
        <v>0</v>
      </c>
      <c r="S362" s="191"/>
      <c r="T362" s="193">
        <f>SUM(T363:T364)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194" t="s">
        <v>127</v>
      </c>
      <c r="AT362" s="195" t="s">
        <v>70</v>
      </c>
      <c r="AU362" s="195" t="s">
        <v>76</v>
      </c>
      <c r="AY362" s="194" t="s">
        <v>120</v>
      </c>
      <c r="BK362" s="196">
        <f>SUM(BK363:BK364)</f>
        <v>0</v>
      </c>
    </row>
    <row r="363" s="2" customFormat="1" ht="16.5" customHeight="1">
      <c r="A363" s="39"/>
      <c r="B363" s="40"/>
      <c r="C363" s="199" t="s">
        <v>614</v>
      </c>
      <c r="D363" s="199" t="s">
        <v>122</v>
      </c>
      <c r="E363" s="200" t="s">
        <v>615</v>
      </c>
      <c r="F363" s="201" t="s">
        <v>616</v>
      </c>
      <c r="G363" s="202" t="s">
        <v>297</v>
      </c>
      <c r="H363" s="203">
        <v>1</v>
      </c>
      <c r="I363" s="204"/>
      <c r="J363" s="205">
        <f>ROUND(I363*H363,2)</f>
        <v>0</v>
      </c>
      <c r="K363" s="206"/>
      <c r="L363" s="45"/>
      <c r="M363" s="207" t="s">
        <v>19</v>
      </c>
      <c r="N363" s="208" t="s">
        <v>43</v>
      </c>
      <c r="O363" s="85"/>
      <c r="P363" s="209">
        <f>O363*H363</f>
        <v>0</v>
      </c>
      <c r="Q363" s="209">
        <v>0</v>
      </c>
      <c r="R363" s="209">
        <f>Q363*H363</f>
        <v>0</v>
      </c>
      <c r="S363" s="209">
        <v>0</v>
      </c>
      <c r="T363" s="210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11" t="s">
        <v>226</v>
      </c>
      <c r="AT363" s="211" t="s">
        <v>122</v>
      </c>
      <c r="AU363" s="211" t="s">
        <v>127</v>
      </c>
      <c r="AY363" s="18" t="s">
        <v>120</v>
      </c>
      <c r="BE363" s="212">
        <f>IF(N363="základní",J363,0)</f>
        <v>0</v>
      </c>
      <c r="BF363" s="212">
        <f>IF(N363="snížená",J363,0)</f>
        <v>0</v>
      </c>
      <c r="BG363" s="212">
        <f>IF(N363="zákl. přenesená",J363,0)</f>
        <v>0</v>
      </c>
      <c r="BH363" s="212">
        <f>IF(N363="sníž. přenesená",J363,0)</f>
        <v>0</v>
      </c>
      <c r="BI363" s="212">
        <f>IF(N363="nulová",J363,0)</f>
        <v>0</v>
      </c>
      <c r="BJ363" s="18" t="s">
        <v>127</v>
      </c>
      <c r="BK363" s="212">
        <f>ROUND(I363*H363,2)</f>
        <v>0</v>
      </c>
      <c r="BL363" s="18" t="s">
        <v>226</v>
      </c>
      <c r="BM363" s="211" t="s">
        <v>617</v>
      </c>
    </row>
    <row r="364" s="13" customFormat="1">
      <c r="A364" s="13"/>
      <c r="B364" s="218"/>
      <c r="C364" s="219"/>
      <c r="D364" s="220" t="s">
        <v>131</v>
      </c>
      <c r="E364" s="221" t="s">
        <v>19</v>
      </c>
      <c r="F364" s="222" t="s">
        <v>618</v>
      </c>
      <c r="G364" s="219"/>
      <c r="H364" s="223">
        <v>1</v>
      </c>
      <c r="I364" s="224"/>
      <c r="J364" s="219"/>
      <c r="K364" s="219"/>
      <c r="L364" s="225"/>
      <c r="M364" s="226"/>
      <c r="N364" s="227"/>
      <c r="O364" s="227"/>
      <c r="P364" s="227"/>
      <c r="Q364" s="227"/>
      <c r="R364" s="227"/>
      <c r="S364" s="227"/>
      <c r="T364" s="228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29" t="s">
        <v>131</v>
      </c>
      <c r="AU364" s="229" t="s">
        <v>127</v>
      </c>
      <c r="AV364" s="13" t="s">
        <v>127</v>
      </c>
      <c r="AW364" s="13" t="s">
        <v>33</v>
      </c>
      <c r="AX364" s="13" t="s">
        <v>76</v>
      </c>
      <c r="AY364" s="229" t="s">
        <v>120</v>
      </c>
    </row>
    <row r="365" s="12" customFormat="1" ht="22.8" customHeight="1">
      <c r="A365" s="12"/>
      <c r="B365" s="183"/>
      <c r="C365" s="184"/>
      <c r="D365" s="185" t="s">
        <v>70</v>
      </c>
      <c r="E365" s="197" t="s">
        <v>619</v>
      </c>
      <c r="F365" s="197" t="s">
        <v>620</v>
      </c>
      <c r="G365" s="184"/>
      <c r="H365" s="184"/>
      <c r="I365" s="187"/>
      <c r="J365" s="198">
        <f>BK365</f>
        <v>0</v>
      </c>
      <c r="K365" s="184"/>
      <c r="L365" s="189"/>
      <c r="M365" s="190"/>
      <c r="N365" s="191"/>
      <c r="O365" s="191"/>
      <c r="P365" s="192">
        <f>SUM(P366:P367)</f>
        <v>0</v>
      </c>
      <c r="Q365" s="191"/>
      <c r="R365" s="192">
        <f>SUM(R366:R367)</f>
        <v>0</v>
      </c>
      <c r="S365" s="191"/>
      <c r="T365" s="193">
        <f>SUM(T366:T367)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194" t="s">
        <v>127</v>
      </c>
      <c r="AT365" s="195" t="s">
        <v>70</v>
      </c>
      <c r="AU365" s="195" t="s">
        <v>76</v>
      </c>
      <c r="AY365" s="194" t="s">
        <v>120</v>
      </c>
      <c r="BK365" s="196">
        <f>SUM(BK366:BK367)</f>
        <v>0</v>
      </c>
    </row>
    <row r="366" s="2" customFormat="1" ht="16.5" customHeight="1">
      <c r="A366" s="39"/>
      <c r="B366" s="40"/>
      <c r="C366" s="199" t="s">
        <v>621</v>
      </c>
      <c r="D366" s="199" t="s">
        <v>122</v>
      </c>
      <c r="E366" s="200" t="s">
        <v>622</v>
      </c>
      <c r="F366" s="201" t="s">
        <v>620</v>
      </c>
      <c r="G366" s="202" t="s">
        <v>297</v>
      </c>
      <c r="H366" s="203">
        <v>1</v>
      </c>
      <c r="I366" s="204"/>
      <c r="J366" s="205">
        <f>ROUND(I366*H366,2)</f>
        <v>0</v>
      </c>
      <c r="K366" s="206"/>
      <c r="L366" s="45"/>
      <c r="M366" s="207" t="s">
        <v>19</v>
      </c>
      <c r="N366" s="208" t="s">
        <v>43</v>
      </c>
      <c r="O366" s="85"/>
      <c r="P366" s="209">
        <f>O366*H366</f>
        <v>0</v>
      </c>
      <c r="Q366" s="209">
        <v>0</v>
      </c>
      <c r="R366" s="209">
        <f>Q366*H366</f>
        <v>0</v>
      </c>
      <c r="S366" s="209">
        <v>0</v>
      </c>
      <c r="T366" s="210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11" t="s">
        <v>226</v>
      </c>
      <c r="AT366" s="211" t="s">
        <v>122</v>
      </c>
      <c r="AU366" s="211" t="s">
        <v>127</v>
      </c>
      <c r="AY366" s="18" t="s">
        <v>120</v>
      </c>
      <c r="BE366" s="212">
        <f>IF(N366="základní",J366,0)</f>
        <v>0</v>
      </c>
      <c r="BF366" s="212">
        <f>IF(N366="snížená",J366,0)</f>
        <v>0</v>
      </c>
      <c r="BG366" s="212">
        <f>IF(N366="zákl. přenesená",J366,0)</f>
        <v>0</v>
      </c>
      <c r="BH366" s="212">
        <f>IF(N366="sníž. přenesená",J366,0)</f>
        <v>0</v>
      </c>
      <c r="BI366" s="212">
        <f>IF(N366="nulová",J366,0)</f>
        <v>0</v>
      </c>
      <c r="BJ366" s="18" t="s">
        <v>127</v>
      </c>
      <c r="BK366" s="212">
        <f>ROUND(I366*H366,2)</f>
        <v>0</v>
      </c>
      <c r="BL366" s="18" t="s">
        <v>226</v>
      </c>
      <c r="BM366" s="211" t="s">
        <v>623</v>
      </c>
    </row>
    <row r="367" s="13" customFormat="1">
      <c r="A367" s="13"/>
      <c r="B367" s="218"/>
      <c r="C367" s="219"/>
      <c r="D367" s="220" t="s">
        <v>131</v>
      </c>
      <c r="E367" s="221" t="s">
        <v>19</v>
      </c>
      <c r="F367" s="222" t="s">
        <v>618</v>
      </c>
      <c r="G367" s="219"/>
      <c r="H367" s="223">
        <v>1</v>
      </c>
      <c r="I367" s="224"/>
      <c r="J367" s="219"/>
      <c r="K367" s="219"/>
      <c r="L367" s="225"/>
      <c r="M367" s="226"/>
      <c r="N367" s="227"/>
      <c r="O367" s="227"/>
      <c r="P367" s="227"/>
      <c r="Q367" s="227"/>
      <c r="R367" s="227"/>
      <c r="S367" s="227"/>
      <c r="T367" s="228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29" t="s">
        <v>131</v>
      </c>
      <c r="AU367" s="229" t="s">
        <v>127</v>
      </c>
      <c r="AV367" s="13" t="s">
        <v>127</v>
      </c>
      <c r="AW367" s="13" t="s">
        <v>33</v>
      </c>
      <c r="AX367" s="13" t="s">
        <v>76</v>
      </c>
      <c r="AY367" s="229" t="s">
        <v>120</v>
      </c>
    </row>
    <row r="368" s="12" customFormat="1" ht="22.8" customHeight="1">
      <c r="A368" s="12"/>
      <c r="B368" s="183"/>
      <c r="C368" s="184"/>
      <c r="D368" s="185" t="s">
        <v>70</v>
      </c>
      <c r="E368" s="197" t="s">
        <v>624</v>
      </c>
      <c r="F368" s="197" t="s">
        <v>625</v>
      </c>
      <c r="G368" s="184"/>
      <c r="H368" s="184"/>
      <c r="I368" s="187"/>
      <c r="J368" s="198">
        <f>BK368</f>
        <v>0</v>
      </c>
      <c r="K368" s="184"/>
      <c r="L368" s="189"/>
      <c r="M368" s="190"/>
      <c r="N368" s="191"/>
      <c r="O368" s="191"/>
      <c r="P368" s="192">
        <f>SUM(P369:P370)</f>
        <v>0</v>
      </c>
      <c r="Q368" s="191"/>
      <c r="R368" s="192">
        <f>SUM(R369:R370)</f>
        <v>0</v>
      </c>
      <c r="S368" s="191"/>
      <c r="T368" s="193">
        <f>SUM(T369:T370)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194" t="s">
        <v>127</v>
      </c>
      <c r="AT368" s="195" t="s">
        <v>70</v>
      </c>
      <c r="AU368" s="195" t="s">
        <v>76</v>
      </c>
      <c r="AY368" s="194" t="s">
        <v>120</v>
      </c>
      <c r="BK368" s="196">
        <f>SUM(BK369:BK370)</f>
        <v>0</v>
      </c>
    </row>
    <row r="369" s="2" customFormat="1" ht="16.5" customHeight="1">
      <c r="A369" s="39"/>
      <c r="B369" s="40"/>
      <c r="C369" s="199" t="s">
        <v>626</v>
      </c>
      <c r="D369" s="199" t="s">
        <v>122</v>
      </c>
      <c r="E369" s="200" t="s">
        <v>627</v>
      </c>
      <c r="F369" s="201" t="s">
        <v>628</v>
      </c>
      <c r="G369" s="202" t="s">
        <v>297</v>
      </c>
      <c r="H369" s="203">
        <v>1</v>
      </c>
      <c r="I369" s="204"/>
      <c r="J369" s="205">
        <f>ROUND(I369*H369,2)</f>
        <v>0</v>
      </c>
      <c r="K369" s="206"/>
      <c r="L369" s="45"/>
      <c r="M369" s="207" t="s">
        <v>19</v>
      </c>
      <c r="N369" s="208" t="s">
        <v>43</v>
      </c>
      <c r="O369" s="85"/>
      <c r="P369" s="209">
        <f>O369*H369</f>
        <v>0</v>
      </c>
      <c r="Q369" s="209">
        <v>0</v>
      </c>
      <c r="R369" s="209">
        <f>Q369*H369</f>
        <v>0</v>
      </c>
      <c r="S369" s="209">
        <v>0</v>
      </c>
      <c r="T369" s="210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11" t="s">
        <v>226</v>
      </c>
      <c r="AT369" s="211" t="s">
        <v>122</v>
      </c>
      <c r="AU369" s="211" t="s">
        <v>127</v>
      </c>
      <c r="AY369" s="18" t="s">
        <v>120</v>
      </c>
      <c r="BE369" s="212">
        <f>IF(N369="základní",J369,0)</f>
        <v>0</v>
      </c>
      <c r="BF369" s="212">
        <f>IF(N369="snížená",J369,0)</f>
        <v>0</v>
      </c>
      <c r="BG369" s="212">
        <f>IF(N369="zákl. přenesená",J369,0)</f>
        <v>0</v>
      </c>
      <c r="BH369" s="212">
        <f>IF(N369="sníž. přenesená",J369,0)</f>
        <v>0</v>
      </c>
      <c r="BI369" s="212">
        <f>IF(N369="nulová",J369,0)</f>
        <v>0</v>
      </c>
      <c r="BJ369" s="18" t="s">
        <v>127</v>
      </c>
      <c r="BK369" s="212">
        <f>ROUND(I369*H369,2)</f>
        <v>0</v>
      </c>
      <c r="BL369" s="18" t="s">
        <v>226</v>
      </c>
      <c r="BM369" s="211" t="s">
        <v>629</v>
      </c>
    </row>
    <row r="370" s="13" customFormat="1">
      <c r="A370" s="13"/>
      <c r="B370" s="218"/>
      <c r="C370" s="219"/>
      <c r="D370" s="220" t="s">
        <v>131</v>
      </c>
      <c r="E370" s="221" t="s">
        <v>19</v>
      </c>
      <c r="F370" s="222" t="s">
        <v>618</v>
      </c>
      <c r="G370" s="219"/>
      <c r="H370" s="223">
        <v>1</v>
      </c>
      <c r="I370" s="224"/>
      <c r="J370" s="219"/>
      <c r="K370" s="219"/>
      <c r="L370" s="225"/>
      <c r="M370" s="226"/>
      <c r="N370" s="227"/>
      <c r="O370" s="227"/>
      <c r="P370" s="227"/>
      <c r="Q370" s="227"/>
      <c r="R370" s="227"/>
      <c r="S370" s="227"/>
      <c r="T370" s="228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29" t="s">
        <v>131</v>
      </c>
      <c r="AU370" s="229" t="s">
        <v>127</v>
      </c>
      <c r="AV370" s="13" t="s">
        <v>127</v>
      </c>
      <c r="AW370" s="13" t="s">
        <v>33</v>
      </c>
      <c r="AX370" s="13" t="s">
        <v>76</v>
      </c>
      <c r="AY370" s="229" t="s">
        <v>120</v>
      </c>
    </row>
    <row r="371" s="12" customFormat="1" ht="22.8" customHeight="1">
      <c r="A371" s="12"/>
      <c r="B371" s="183"/>
      <c r="C371" s="184"/>
      <c r="D371" s="185" t="s">
        <v>70</v>
      </c>
      <c r="E371" s="197" t="s">
        <v>630</v>
      </c>
      <c r="F371" s="197" t="s">
        <v>631</v>
      </c>
      <c r="G371" s="184"/>
      <c r="H371" s="184"/>
      <c r="I371" s="187"/>
      <c r="J371" s="198">
        <f>BK371</f>
        <v>0</v>
      </c>
      <c r="K371" s="184"/>
      <c r="L371" s="189"/>
      <c r="M371" s="190"/>
      <c r="N371" s="191"/>
      <c r="O371" s="191"/>
      <c r="P371" s="192">
        <f>SUM(P372:P373)</f>
        <v>0</v>
      </c>
      <c r="Q371" s="191"/>
      <c r="R371" s="192">
        <f>SUM(R372:R373)</f>
        <v>0</v>
      </c>
      <c r="S371" s="191"/>
      <c r="T371" s="193">
        <f>SUM(T372:T373)</f>
        <v>0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194" t="s">
        <v>127</v>
      </c>
      <c r="AT371" s="195" t="s">
        <v>70</v>
      </c>
      <c r="AU371" s="195" t="s">
        <v>76</v>
      </c>
      <c r="AY371" s="194" t="s">
        <v>120</v>
      </c>
      <c r="BK371" s="196">
        <f>SUM(BK372:BK373)</f>
        <v>0</v>
      </c>
    </row>
    <row r="372" s="2" customFormat="1" ht="16.5" customHeight="1">
      <c r="A372" s="39"/>
      <c r="B372" s="40"/>
      <c r="C372" s="199" t="s">
        <v>632</v>
      </c>
      <c r="D372" s="199" t="s">
        <v>122</v>
      </c>
      <c r="E372" s="200" t="s">
        <v>633</v>
      </c>
      <c r="F372" s="201" t="s">
        <v>631</v>
      </c>
      <c r="G372" s="202" t="s">
        <v>297</v>
      </c>
      <c r="H372" s="203">
        <v>1</v>
      </c>
      <c r="I372" s="204"/>
      <c r="J372" s="205">
        <f>ROUND(I372*H372,2)</f>
        <v>0</v>
      </c>
      <c r="K372" s="206"/>
      <c r="L372" s="45"/>
      <c r="M372" s="207" t="s">
        <v>19</v>
      </c>
      <c r="N372" s="208" t="s">
        <v>43</v>
      </c>
      <c r="O372" s="85"/>
      <c r="P372" s="209">
        <f>O372*H372</f>
        <v>0</v>
      </c>
      <c r="Q372" s="209">
        <v>0</v>
      </c>
      <c r="R372" s="209">
        <f>Q372*H372</f>
        <v>0</v>
      </c>
      <c r="S372" s="209">
        <v>0</v>
      </c>
      <c r="T372" s="210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11" t="s">
        <v>226</v>
      </c>
      <c r="AT372" s="211" t="s">
        <v>122</v>
      </c>
      <c r="AU372" s="211" t="s">
        <v>127</v>
      </c>
      <c r="AY372" s="18" t="s">
        <v>120</v>
      </c>
      <c r="BE372" s="212">
        <f>IF(N372="základní",J372,0)</f>
        <v>0</v>
      </c>
      <c r="BF372" s="212">
        <f>IF(N372="snížená",J372,0)</f>
        <v>0</v>
      </c>
      <c r="BG372" s="212">
        <f>IF(N372="zákl. přenesená",J372,0)</f>
        <v>0</v>
      </c>
      <c r="BH372" s="212">
        <f>IF(N372="sníž. přenesená",J372,0)</f>
        <v>0</v>
      </c>
      <c r="BI372" s="212">
        <f>IF(N372="nulová",J372,0)</f>
        <v>0</v>
      </c>
      <c r="BJ372" s="18" t="s">
        <v>127</v>
      </c>
      <c r="BK372" s="212">
        <f>ROUND(I372*H372,2)</f>
        <v>0</v>
      </c>
      <c r="BL372" s="18" t="s">
        <v>226</v>
      </c>
      <c r="BM372" s="211" t="s">
        <v>634</v>
      </c>
    </row>
    <row r="373" s="13" customFormat="1">
      <c r="A373" s="13"/>
      <c r="B373" s="218"/>
      <c r="C373" s="219"/>
      <c r="D373" s="220" t="s">
        <v>131</v>
      </c>
      <c r="E373" s="221" t="s">
        <v>19</v>
      </c>
      <c r="F373" s="222" t="s">
        <v>618</v>
      </c>
      <c r="G373" s="219"/>
      <c r="H373" s="223">
        <v>1</v>
      </c>
      <c r="I373" s="224"/>
      <c r="J373" s="219"/>
      <c r="K373" s="219"/>
      <c r="L373" s="225"/>
      <c r="M373" s="226"/>
      <c r="N373" s="227"/>
      <c r="O373" s="227"/>
      <c r="P373" s="227"/>
      <c r="Q373" s="227"/>
      <c r="R373" s="227"/>
      <c r="S373" s="227"/>
      <c r="T373" s="228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29" t="s">
        <v>131</v>
      </c>
      <c r="AU373" s="229" t="s">
        <v>127</v>
      </c>
      <c r="AV373" s="13" t="s">
        <v>127</v>
      </c>
      <c r="AW373" s="13" t="s">
        <v>33</v>
      </c>
      <c r="AX373" s="13" t="s">
        <v>76</v>
      </c>
      <c r="AY373" s="229" t="s">
        <v>120</v>
      </c>
    </row>
    <row r="374" s="12" customFormat="1" ht="22.8" customHeight="1">
      <c r="A374" s="12"/>
      <c r="B374" s="183"/>
      <c r="C374" s="184"/>
      <c r="D374" s="185" t="s">
        <v>70</v>
      </c>
      <c r="E374" s="197" t="s">
        <v>635</v>
      </c>
      <c r="F374" s="197" t="s">
        <v>636</v>
      </c>
      <c r="G374" s="184"/>
      <c r="H374" s="184"/>
      <c r="I374" s="187"/>
      <c r="J374" s="198">
        <f>BK374</f>
        <v>0</v>
      </c>
      <c r="K374" s="184"/>
      <c r="L374" s="189"/>
      <c r="M374" s="190"/>
      <c r="N374" s="191"/>
      <c r="O374" s="191"/>
      <c r="P374" s="192">
        <f>SUM(P375:P376)</f>
        <v>0</v>
      </c>
      <c r="Q374" s="191"/>
      <c r="R374" s="192">
        <f>SUM(R375:R376)</f>
        <v>0</v>
      </c>
      <c r="S374" s="191"/>
      <c r="T374" s="193">
        <f>SUM(T375:T376)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194" t="s">
        <v>127</v>
      </c>
      <c r="AT374" s="195" t="s">
        <v>70</v>
      </c>
      <c r="AU374" s="195" t="s">
        <v>76</v>
      </c>
      <c r="AY374" s="194" t="s">
        <v>120</v>
      </c>
      <c r="BK374" s="196">
        <f>SUM(BK375:BK376)</f>
        <v>0</v>
      </c>
    </row>
    <row r="375" s="2" customFormat="1" ht="16.5" customHeight="1">
      <c r="A375" s="39"/>
      <c r="B375" s="40"/>
      <c r="C375" s="199" t="s">
        <v>637</v>
      </c>
      <c r="D375" s="199" t="s">
        <v>122</v>
      </c>
      <c r="E375" s="200" t="s">
        <v>638</v>
      </c>
      <c r="F375" s="201" t="s">
        <v>639</v>
      </c>
      <c r="G375" s="202" t="s">
        <v>297</v>
      </c>
      <c r="H375" s="203">
        <v>1</v>
      </c>
      <c r="I375" s="204"/>
      <c r="J375" s="205">
        <f>ROUND(I375*H375,2)</f>
        <v>0</v>
      </c>
      <c r="K375" s="206"/>
      <c r="L375" s="45"/>
      <c r="M375" s="207" t="s">
        <v>19</v>
      </c>
      <c r="N375" s="208" t="s">
        <v>43</v>
      </c>
      <c r="O375" s="85"/>
      <c r="P375" s="209">
        <f>O375*H375</f>
        <v>0</v>
      </c>
      <c r="Q375" s="209">
        <v>0</v>
      </c>
      <c r="R375" s="209">
        <f>Q375*H375</f>
        <v>0</v>
      </c>
      <c r="S375" s="209">
        <v>0</v>
      </c>
      <c r="T375" s="210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11" t="s">
        <v>226</v>
      </c>
      <c r="AT375" s="211" t="s">
        <v>122</v>
      </c>
      <c r="AU375" s="211" t="s">
        <v>127</v>
      </c>
      <c r="AY375" s="18" t="s">
        <v>120</v>
      </c>
      <c r="BE375" s="212">
        <f>IF(N375="základní",J375,0)</f>
        <v>0</v>
      </c>
      <c r="BF375" s="212">
        <f>IF(N375="snížená",J375,0)</f>
        <v>0</v>
      </c>
      <c r="BG375" s="212">
        <f>IF(N375="zákl. přenesená",J375,0)</f>
        <v>0</v>
      </c>
      <c r="BH375" s="212">
        <f>IF(N375="sníž. přenesená",J375,0)</f>
        <v>0</v>
      </c>
      <c r="BI375" s="212">
        <f>IF(N375="nulová",J375,0)</f>
        <v>0</v>
      </c>
      <c r="BJ375" s="18" t="s">
        <v>127</v>
      </c>
      <c r="BK375" s="212">
        <f>ROUND(I375*H375,2)</f>
        <v>0</v>
      </c>
      <c r="BL375" s="18" t="s">
        <v>226</v>
      </c>
      <c r="BM375" s="211" t="s">
        <v>640</v>
      </c>
    </row>
    <row r="376" s="13" customFormat="1">
      <c r="A376" s="13"/>
      <c r="B376" s="218"/>
      <c r="C376" s="219"/>
      <c r="D376" s="220" t="s">
        <v>131</v>
      </c>
      <c r="E376" s="221" t="s">
        <v>19</v>
      </c>
      <c r="F376" s="222" t="s">
        <v>618</v>
      </c>
      <c r="G376" s="219"/>
      <c r="H376" s="223">
        <v>1</v>
      </c>
      <c r="I376" s="224"/>
      <c r="J376" s="219"/>
      <c r="K376" s="219"/>
      <c r="L376" s="225"/>
      <c r="M376" s="226"/>
      <c r="N376" s="227"/>
      <c r="O376" s="227"/>
      <c r="P376" s="227"/>
      <c r="Q376" s="227"/>
      <c r="R376" s="227"/>
      <c r="S376" s="227"/>
      <c r="T376" s="228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29" t="s">
        <v>131</v>
      </c>
      <c r="AU376" s="229" t="s">
        <v>127</v>
      </c>
      <c r="AV376" s="13" t="s">
        <v>127</v>
      </c>
      <c r="AW376" s="13" t="s">
        <v>33</v>
      </c>
      <c r="AX376" s="13" t="s">
        <v>76</v>
      </c>
      <c r="AY376" s="229" t="s">
        <v>120</v>
      </c>
    </row>
    <row r="377" s="12" customFormat="1" ht="22.8" customHeight="1">
      <c r="A377" s="12"/>
      <c r="B377" s="183"/>
      <c r="C377" s="184"/>
      <c r="D377" s="185" t="s">
        <v>70</v>
      </c>
      <c r="E377" s="197" t="s">
        <v>641</v>
      </c>
      <c r="F377" s="197" t="s">
        <v>642</v>
      </c>
      <c r="G377" s="184"/>
      <c r="H377" s="184"/>
      <c r="I377" s="187"/>
      <c r="J377" s="198">
        <f>BK377</f>
        <v>0</v>
      </c>
      <c r="K377" s="184"/>
      <c r="L377" s="189"/>
      <c r="M377" s="190"/>
      <c r="N377" s="191"/>
      <c r="O377" s="191"/>
      <c r="P377" s="192">
        <f>SUM(P378:P382)</f>
        <v>0</v>
      </c>
      <c r="Q377" s="191"/>
      <c r="R377" s="192">
        <f>SUM(R378:R382)</f>
        <v>0.10570992</v>
      </c>
      <c r="S377" s="191"/>
      <c r="T377" s="193">
        <f>SUM(T378:T382)</f>
        <v>0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194" t="s">
        <v>127</v>
      </c>
      <c r="AT377" s="195" t="s">
        <v>70</v>
      </c>
      <c r="AU377" s="195" t="s">
        <v>76</v>
      </c>
      <c r="AY377" s="194" t="s">
        <v>120</v>
      </c>
      <c r="BK377" s="196">
        <f>SUM(BK378:BK382)</f>
        <v>0</v>
      </c>
    </row>
    <row r="378" s="2" customFormat="1" ht="44.25" customHeight="1">
      <c r="A378" s="39"/>
      <c r="B378" s="40"/>
      <c r="C378" s="199" t="s">
        <v>643</v>
      </c>
      <c r="D378" s="199" t="s">
        <v>122</v>
      </c>
      <c r="E378" s="200" t="s">
        <v>644</v>
      </c>
      <c r="F378" s="201" t="s">
        <v>645</v>
      </c>
      <c r="G378" s="202" t="s">
        <v>125</v>
      </c>
      <c r="H378" s="203">
        <v>7.6379999999999999</v>
      </c>
      <c r="I378" s="204"/>
      <c r="J378" s="205">
        <f>ROUND(I378*H378,2)</f>
        <v>0</v>
      </c>
      <c r="K378" s="206"/>
      <c r="L378" s="45"/>
      <c r="M378" s="207" t="s">
        <v>19</v>
      </c>
      <c r="N378" s="208" t="s">
        <v>43</v>
      </c>
      <c r="O378" s="85"/>
      <c r="P378" s="209">
        <f>O378*H378</f>
        <v>0</v>
      </c>
      <c r="Q378" s="209">
        <v>0.01384</v>
      </c>
      <c r="R378" s="209">
        <f>Q378*H378</f>
        <v>0.10570992</v>
      </c>
      <c r="S378" s="209">
        <v>0</v>
      </c>
      <c r="T378" s="210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11" t="s">
        <v>226</v>
      </c>
      <c r="AT378" s="211" t="s">
        <v>122</v>
      </c>
      <c r="AU378" s="211" t="s">
        <v>127</v>
      </c>
      <c r="AY378" s="18" t="s">
        <v>120</v>
      </c>
      <c r="BE378" s="212">
        <f>IF(N378="základní",J378,0)</f>
        <v>0</v>
      </c>
      <c r="BF378" s="212">
        <f>IF(N378="snížená",J378,0)</f>
        <v>0</v>
      </c>
      <c r="BG378" s="212">
        <f>IF(N378="zákl. přenesená",J378,0)</f>
        <v>0</v>
      </c>
      <c r="BH378" s="212">
        <f>IF(N378="sníž. přenesená",J378,0)</f>
        <v>0</v>
      </c>
      <c r="BI378" s="212">
        <f>IF(N378="nulová",J378,0)</f>
        <v>0</v>
      </c>
      <c r="BJ378" s="18" t="s">
        <v>127</v>
      </c>
      <c r="BK378" s="212">
        <f>ROUND(I378*H378,2)</f>
        <v>0</v>
      </c>
      <c r="BL378" s="18" t="s">
        <v>226</v>
      </c>
      <c r="BM378" s="211" t="s">
        <v>646</v>
      </c>
    </row>
    <row r="379" s="2" customFormat="1">
      <c r="A379" s="39"/>
      <c r="B379" s="40"/>
      <c r="C379" s="41"/>
      <c r="D379" s="213" t="s">
        <v>129</v>
      </c>
      <c r="E379" s="41"/>
      <c r="F379" s="214" t="s">
        <v>647</v>
      </c>
      <c r="G379" s="41"/>
      <c r="H379" s="41"/>
      <c r="I379" s="215"/>
      <c r="J379" s="41"/>
      <c r="K379" s="41"/>
      <c r="L379" s="45"/>
      <c r="M379" s="216"/>
      <c r="N379" s="217"/>
      <c r="O379" s="85"/>
      <c r="P379" s="85"/>
      <c r="Q379" s="85"/>
      <c r="R379" s="85"/>
      <c r="S379" s="85"/>
      <c r="T379" s="86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8" t="s">
        <v>129</v>
      </c>
      <c r="AU379" s="18" t="s">
        <v>127</v>
      </c>
    </row>
    <row r="380" s="13" customFormat="1">
      <c r="A380" s="13"/>
      <c r="B380" s="218"/>
      <c r="C380" s="219"/>
      <c r="D380" s="220" t="s">
        <v>131</v>
      </c>
      <c r="E380" s="221" t="s">
        <v>19</v>
      </c>
      <c r="F380" s="222" t="s">
        <v>648</v>
      </c>
      <c r="G380" s="219"/>
      <c r="H380" s="223">
        <v>7.6379999999999999</v>
      </c>
      <c r="I380" s="224"/>
      <c r="J380" s="219"/>
      <c r="K380" s="219"/>
      <c r="L380" s="225"/>
      <c r="M380" s="226"/>
      <c r="N380" s="227"/>
      <c r="O380" s="227"/>
      <c r="P380" s="227"/>
      <c r="Q380" s="227"/>
      <c r="R380" s="227"/>
      <c r="S380" s="227"/>
      <c r="T380" s="228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29" t="s">
        <v>131</v>
      </c>
      <c r="AU380" s="229" t="s">
        <v>127</v>
      </c>
      <c r="AV380" s="13" t="s">
        <v>127</v>
      </c>
      <c r="AW380" s="13" t="s">
        <v>33</v>
      </c>
      <c r="AX380" s="13" t="s">
        <v>76</v>
      </c>
      <c r="AY380" s="229" t="s">
        <v>120</v>
      </c>
    </row>
    <row r="381" s="2" customFormat="1" ht="44.25" customHeight="1">
      <c r="A381" s="39"/>
      <c r="B381" s="40"/>
      <c r="C381" s="199" t="s">
        <v>649</v>
      </c>
      <c r="D381" s="199" t="s">
        <v>122</v>
      </c>
      <c r="E381" s="200" t="s">
        <v>650</v>
      </c>
      <c r="F381" s="201" t="s">
        <v>651</v>
      </c>
      <c r="G381" s="202" t="s">
        <v>609</v>
      </c>
      <c r="H381" s="263"/>
      <c r="I381" s="204"/>
      <c r="J381" s="205">
        <f>ROUND(I381*H381,2)</f>
        <v>0</v>
      </c>
      <c r="K381" s="206"/>
      <c r="L381" s="45"/>
      <c r="M381" s="207" t="s">
        <v>19</v>
      </c>
      <c r="N381" s="208" t="s">
        <v>43</v>
      </c>
      <c r="O381" s="85"/>
      <c r="P381" s="209">
        <f>O381*H381</f>
        <v>0</v>
      </c>
      <c r="Q381" s="209">
        <v>0</v>
      </c>
      <c r="R381" s="209">
        <f>Q381*H381</f>
        <v>0</v>
      </c>
      <c r="S381" s="209">
        <v>0</v>
      </c>
      <c r="T381" s="210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11" t="s">
        <v>226</v>
      </c>
      <c r="AT381" s="211" t="s">
        <v>122</v>
      </c>
      <c r="AU381" s="211" t="s">
        <v>127</v>
      </c>
      <c r="AY381" s="18" t="s">
        <v>120</v>
      </c>
      <c r="BE381" s="212">
        <f>IF(N381="základní",J381,0)</f>
        <v>0</v>
      </c>
      <c r="BF381" s="212">
        <f>IF(N381="snížená",J381,0)</f>
        <v>0</v>
      </c>
      <c r="BG381" s="212">
        <f>IF(N381="zákl. přenesená",J381,0)</f>
        <v>0</v>
      </c>
      <c r="BH381" s="212">
        <f>IF(N381="sníž. přenesená",J381,0)</f>
        <v>0</v>
      </c>
      <c r="BI381" s="212">
        <f>IF(N381="nulová",J381,0)</f>
        <v>0</v>
      </c>
      <c r="BJ381" s="18" t="s">
        <v>127</v>
      </c>
      <c r="BK381" s="212">
        <f>ROUND(I381*H381,2)</f>
        <v>0</v>
      </c>
      <c r="BL381" s="18" t="s">
        <v>226</v>
      </c>
      <c r="BM381" s="211" t="s">
        <v>652</v>
      </c>
    </row>
    <row r="382" s="2" customFormat="1">
      <c r="A382" s="39"/>
      <c r="B382" s="40"/>
      <c r="C382" s="41"/>
      <c r="D382" s="213" t="s">
        <v>129</v>
      </c>
      <c r="E382" s="41"/>
      <c r="F382" s="214" t="s">
        <v>653</v>
      </c>
      <c r="G382" s="41"/>
      <c r="H382" s="41"/>
      <c r="I382" s="215"/>
      <c r="J382" s="41"/>
      <c r="K382" s="41"/>
      <c r="L382" s="45"/>
      <c r="M382" s="216"/>
      <c r="N382" s="217"/>
      <c r="O382" s="85"/>
      <c r="P382" s="85"/>
      <c r="Q382" s="85"/>
      <c r="R382" s="85"/>
      <c r="S382" s="85"/>
      <c r="T382" s="86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129</v>
      </c>
      <c r="AU382" s="18" t="s">
        <v>127</v>
      </c>
    </row>
    <row r="383" s="12" customFormat="1" ht="22.8" customHeight="1">
      <c r="A383" s="12"/>
      <c r="B383" s="183"/>
      <c r="C383" s="184"/>
      <c r="D383" s="185" t="s">
        <v>70</v>
      </c>
      <c r="E383" s="197" t="s">
        <v>654</v>
      </c>
      <c r="F383" s="197" t="s">
        <v>655</v>
      </c>
      <c r="G383" s="184"/>
      <c r="H383" s="184"/>
      <c r="I383" s="187"/>
      <c r="J383" s="198">
        <f>BK383</f>
        <v>0</v>
      </c>
      <c r="K383" s="184"/>
      <c r="L383" s="189"/>
      <c r="M383" s="190"/>
      <c r="N383" s="191"/>
      <c r="O383" s="191"/>
      <c r="P383" s="192">
        <f>SUM(P384:P388)</f>
        <v>0</v>
      </c>
      <c r="Q383" s="191"/>
      <c r="R383" s="192">
        <f>SUM(R384:R388)</f>
        <v>0</v>
      </c>
      <c r="S383" s="191"/>
      <c r="T383" s="193">
        <f>SUM(T384:T388)</f>
        <v>0.1646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194" t="s">
        <v>127</v>
      </c>
      <c r="AT383" s="195" t="s">
        <v>70</v>
      </c>
      <c r="AU383" s="195" t="s">
        <v>76</v>
      </c>
      <c r="AY383" s="194" t="s">
        <v>120</v>
      </c>
      <c r="BK383" s="196">
        <f>SUM(BK384:BK388)</f>
        <v>0</v>
      </c>
    </row>
    <row r="384" s="2" customFormat="1" ht="49.05" customHeight="1">
      <c r="A384" s="39"/>
      <c r="B384" s="40"/>
      <c r="C384" s="199" t="s">
        <v>656</v>
      </c>
      <c r="D384" s="199" t="s">
        <v>122</v>
      </c>
      <c r="E384" s="200" t="s">
        <v>657</v>
      </c>
      <c r="F384" s="201" t="s">
        <v>658</v>
      </c>
      <c r="G384" s="202" t="s">
        <v>256</v>
      </c>
      <c r="H384" s="203">
        <v>2</v>
      </c>
      <c r="I384" s="204"/>
      <c r="J384" s="205">
        <f>ROUND(I384*H384,2)</f>
        <v>0</v>
      </c>
      <c r="K384" s="206"/>
      <c r="L384" s="45"/>
      <c r="M384" s="207" t="s">
        <v>19</v>
      </c>
      <c r="N384" s="208" t="s">
        <v>43</v>
      </c>
      <c r="O384" s="85"/>
      <c r="P384" s="209">
        <f>O384*H384</f>
        <v>0</v>
      </c>
      <c r="Q384" s="209">
        <v>0</v>
      </c>
      <c r="R384" s="209">
        <f>Q384*H384</f>
        <v>0</v>
      </c>
      <c r="S384" s="209">
        <v>0.082299999999999998</v>
      </c>
      <c r="T384" s="210">
        <f>S384*H384</f>
        <v>0.1646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11" t="s">
        <v>226</v>
      </c>
      <c r="AT384" s="211" t="s">
        <v>122</v>
      </c>
      <c r="AU384" s="211" t="s">
        <v>127</v>
      </c>
      <c r="AY384" s="18" t="s">
        <v>120</v>
      </c>
      <c r="BE384" s="212">
        <f>IF(N384="základní",J384,0)</f>
        <v>0</v>
      </c>
      <c r="BF384" s="212">
        <f>IF(N384="snížená",J384,0)</f>
        <v>0</v>
      </c>
      <c r="BG384" s="212">
        <f>IF(N384="zákl. přenesená",J384,0)</f>
        <v>0</v>
      </c>
      <c r="BH384" s="212">
        <f>IF(N384="sníž. přenesená",J384,0)</f>
        <v>0</v>
      </c>
      <c r="BI384" s="212">
        <f>IF(N384="nulová",J384,0)</f>
        <v>0</v>
      </c>
      <c r="BJ384" s="18" t="s">
        <v>127</v>
      </c>
      <c r="BK384" s="212">
        <f>ROUND(I384*H384,2)</f>
        <v>0</v>
      </c>
      <c r="BL384" s="18" t="s">
        <v>226</v>
      </c>
      <c r="BM384" s="211" t="s">
        <v>659</v>
      </c>
    </row>
    <row r="385" s="2" customFormat="1">
      <c r="A385" s="39"/>
      <c r="B385" s="40"/>
      <c r="C385" s="41"/>
      <c r="D385" s="213" t="s">
        <v>129</v>
      </c>
      <c r="E385" s="41"/>
      <c r="F385" s="214" t="s">
        <v>660</v>
      </c>
      <c r="G385" s="41"/>
      <c r="H385" s="41"/>
      <c r="I385" s="215"/>
      <c r="J385" s="41"/>
      <c r="K385" s="41"/>
      <c r="L385" s="45"/>
      <c r="M385" s="216"/>
      <c r="N385" s="217"/>
      <c r="O385" s="85"/>
      <c r="P385" s="85"/>
      <c r="Q385" s="85"/>
      <c r="R385" s="85"/>
      <c r="S385" s="85"/>
      <c r="T385" s="86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T385" s="18" t="s">
        <v>129</v>
      </c>
      <c r="AU385" s="18" t="s">
        <v>127</v>
      </c>
    </row>
    <row r="386" s="2" customFormat="1" ht="37.8" customHeight="1">
      <c r="A386" s="39"/>
      <c r="B386" s="40"/>
      <c r="C386" s="199" t="s">
        <v>661</v>
      </c>
      <c r="D386" s="199" t="s">
        <v>122</v>
      </c>
      <c r="E386" s="200" t="s">
        <v>662</v>
      </c>
      <c r="F386" s="201" t="s">
        <v>663</v>
      </c>
      <c r="G386" s="202" t="s">
        <v>609</v>
      </c>
      <c r="H386" s="263"/>
      <c r="I386" s="204"/>
      <c r="J386" s="205">
        <f>ROUND(I386*H386,2)</f>
        <v>0</v>
      </c>
      <c r="K386" s="206"/>
      <c r="L386" s="45"/>
      <c r="M386" s="207" t="s">
        <v>19</v>
      </c>
      <c r="N386" s="208" t="s">
        <v>43</v>
      </c>
      <c r="O386" s="85"/>
      <c r="P386" s="209">
        <f>O386*H386</f>
        <v>0</v>
      </c>
      <c r="Q386" s="209">
        <v>0</v>
      </c>
      <c r="R386" s="209">
        <f>Q386*H386</f>
        <v>0</v>
      </c>
      <c r="S386" s="209">
        <v>0</v>
      </c>
      <c r="T386" s="210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11" t="s">
        <v>226</v>
      </c>
      <c r="AT386" s="211" t="s">
        <v>122</v>
      </c>
      <c r="AU386" s="211" t="s">
        <v>127</v>
      </c>
      <c r="AY386" s="18" t="s">
        <v>120</v>
      </c>
      <c r="BE386" s="212">
        <f>IF(N386="základní",J386,0)</f>
        <v>0</v>
      </c>
      <c r="BF386" s="212">
        <f>IF(N386="snížená",J386,0)</f>
        <v>0</v>
      </c>
      <c r="BG386" s="212">
        <f>IF(N386="zákl. přenesená",J386,0)</f>
        <v>0</v>
      </c>
      <c r="BH386" s="212">
        <f>IF(N386="sníž. přenesená",J386,0)</f>
        <v>0</v>
      </c>
      <c r="BI386" s="212">
        <f>IF(N386="nulová",J386,0)</f>
        <v>0</v>
      </c>
      <c r="BJ386" s="18" t="s">
        <v>127</v>
      </c>
      <c r="BK386" s="212">
        <f>ROUND(I386*H386,2)</f>
        <v>0</v>
      </c>
      <c r="BL386" s="18" t="s">
        <v>226</v>
      </c>
      <c r="BM386" s="211" t="s">
        <v>664</v>
      </c>
    </row>
    <row r="387" s="2" customFormat="1">
      <c r="A387" s="39"/>
      <c r="B387" s="40"/>
      <c r="C387" s="41"/>
      <c r="D387" s="213" t="s">
        <v>129</v>
      </c>
      <c r="E387" s="41"/>
      <c r="F387" s="214" t="s">
        <v>665</v>
      </c>
      <c r="G387" s="41"/>
      <c r="H387" s="41"/>
      <c r="I387" s="215"/>
      <c r="J387" s="41"/>
      <c r="K387" s="41"/>
      <c r="L387" s="45"/>
      <c r="M387" s="216"/>
      <c r="N387" s="217"/>
      <c r="O387" s="85"/>
      <c r="P387" s="85"/>
      <c r="Q387" s="85"/>
      <c r="R387" s="85"/>
      <c r="S387" s="85"/>
      <c r="T387" s="86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T387" s="18" t="s">
        <v>129</v>
      </c>
      <c r="AU387" s="18" t="s">
        <v>127</v>
      </c>
    </row>
    <row r="388" s="2" customFormat="1" ht="78" customHeight="1">
      <c r="A388" s="39"/>
      <c r="B388" s="40"/>
      <c r="C388" s="199" t="s">
        <v>666</v>
      </c>
      <c r="D388" s="199" t="s">
        <v>122</v>
      </c>
      <c r="E388" s="200" t="s">
        <v>667</v>
      </c>
      <c r="F388" s="201" t="s">
        <v>668</v>
      </c>
      <c r="G388" s="202" t="s">
        <v>256</v>
      </c>
      <c r="H388" s="203">
        <v>1</v>
      </c>
      <c r="I388" s="204"/>
      <c r="J388" s="205">
        <f>ROUND(I388*H388,2)</f>
        <v>0</v>
      </c>
      <c r="K388" s="206"/>
      <c r="L388" s="45"/>
      <c r="M388" s="207" t="s">
        <v>19</v>
      </c>
      <c r="N388" s="208" t="s">
        <v>43</v>
      </c>
      <c r="O388" s="85"/>
      <c r="P388" s="209">
        <f>O388*H388</f>
        <v>0</v>
      </c>
      <c r="Q388" s="209">
        <v>0</v>
      </c>
      <c r="R388" s="209">
        <f>Q388*H388</f>
        <v>0</v>
      </c>
      <c r="S388" s="209">
        <v>0</v>
      </c>
      <c r="T388" s="210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11" t="s">
        <v>226</v>
      </c>
      <c r="AT388" s="211" t="s">
        <v>122</v>
      </c>
      <c r="AU388" s="211" t="s">
        <v>127</v>
      </c>
      <c r="AY388" s="18" t="s">
        <v>120</v>
      </c>
      <c r="BE388" s="212">
        <f>IF(N388="základní",J388,0)</f>
        <v>0</v>
      </c>
      <c r="BF388" s="212">
        <f>IF(N388="snížená",J388,0)</f>
        <v>0</v>
      </c>
      <c r="BG388" s="212">
        <f>IF(N388="zákl. přenesená",J388,0)</f>
        <v>0</v>
      </c>
      <c r="BH388" s="212">
        <f>IF(N388="sníž. přenesená",J388,0)</f>
        <v>0</v>
      </c>
      <c r="BI388" s="212">
        <f>IF(N388="nulová",J388,0)</f>
        <v>0</v>
      </c>
      <c r="BJ388" s="18" t="s">
        <v>127</v>
      </c>
      <c r="BK388" s="212">
        <f>ROUND(I388*H388,2)</f>
        <v>0</v>
      </c>
      <c r="BL388" s="18" t="s">
        <v>226</v>
      </c>
      <c r="BM388" s="211" t="s">
        <v>669</v>
      </c>
    </row>
    <row r="389" s="12" customFormat="1" ht="22.8" customHeight="1">
      <c r="A389" s="12"/>
      <c r="B389" s="183"/>
      <c r="C389" s="184"/>
      <c r="D389" s="185" t="s">
        <v>70</v>
      </c>
      <c r="E389" s="197" t="s">
        <v>670</v>
      </c>
      <c r="F389" s="197" t="s">
        <v>671</v>
      </c>
      <c r="G389" s="184"/>
      <c r="H389" s="184"/>
      <c r="I389" s="187"/>
      <c r="J389" s="198">
        <f>BK389</f>
        <v>0</v>
      </c>
      <c r="K389" s="184"/>
      <c r="L389" s="189"/>
      <c r="M389" s="190"/>
      <c r="N389" s="191"/>
      <c r="O389" s="191"/>
      <c r="P389" s="192">
        <f>SUM(P390:P405)</f>
        <v>0</v>
      </c>
      <c r="Q389" s="191"/>
      <c r="R389" s="192">
        <f>SUM(R390:R405)</f>
        <v>0.033156720000000001</v>
      </c>
      <c r="S389" s="191"/>
      <c r="T389" s="193">
        <f>SUM(T390:T405)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194" t="s">
        <v>127</v>
      </c>
      <c r="AT389" s="195" t="s">
        <v>70</v>
      </c>
      <c r="AU389" s="195" t="s">
        <v>76</v>
      </c>
      <c r="AY389" s="194" t="s">
        <v>120</v>
      </c>
      <c r="BK389" s="196">
        <f>SUM(BK390:BK405)</f>
        <v>0</v>
      </c>
    </row>
    <row r="390" s="2" customFormat="1" ht="37.8" customHeight="1">
      <c r="A390" s="39"/>
      <c r="B390" s="40"/>
      <c r="C390" s="199" t="s">
        <v>672</v>
      </c>
      <c r="D390" s="199" t="s">
        <v>122</v>
      </c>
      <c r="E390" s="200" t="s">
        <v>673</v>
      </c>
      <c r="F390" s="201" t="s">
        <v>674</v>
      </c>
      <c r="G390" s="202" t="s">
        <v>125</v>
      </c>
      <c r="H390" s="203">
        <v>7.6379999999999999</v>
      </c>
      <c r="I390" s="204"/>
      <c r="J390" s="205">
        <f>ROUND(I390*H390,2)</f>
        <v>0</v>
      </c>
      <c r="K390" s="206"/>
      <c r="L390" s="45"/>
      <c r="M390" s="207" t="s">
        <v>19</v>
      </c>
      <c r="N390" s="208" t="s">
        <v>43</v>
      </c>
      <c r="O390" s="85"/>
      <c r="P390" s="209">
        <f>O390*H390</f>
        <v>0</v>
      </c>
      <c r="Q390" s="209">
        <v>0.0031800000000000001</v>
      </c>
      <c r="R390" s="209">
        <f>Q390*H390</f>
        <v>0.024288839999999999</v>
      </c>
      <c r="S390" s="209">
        <v>0</v>
      </c>
      <c r="T390" s="210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11" t="s">
        <v>226</v>
      </c>
      <c r="AT390" s="211" t="s">
        <v>122</v>
      </c>
      <c r="AU390" s="211" t="s">
        <v>127</v>
      </c>
      <c r="AY390" s="18" t="s">
        <v>120</v>
      </c>
      <c r="BE390" s="212">
        <f>IF(N390="základní",J390,0)</f>
        <v>0</v>
      </c>
      <c r="BF390" s="212">
        <f>IF(N390="snížená",J390,0)</f>
        <v>0</v>
      </c>
      <c r="BG390" s="212">
        <f>IF(N390="zákl. přenesená",J390,0)</f>
        <v>0</v>
      </c>
      <c r="BH390" s="212">
        <f>IF(N390="sníž. přenesená",J390,0)</f>
        <v>0</v>
      </c>
      <c r="BI390" s="212">
        <f>IF(N390="nulová",J390,0)</f>
        <v>0</v>
      </c>
      <c r="BJ390" s="18" t="s">
        <v>127</v>
      </c>
      <c r="BK390" s="212">
        <f>ROUND(I390*H390,2)</f>
        <v>0</v>
      </c>
      <c r="BL390" s="18" t="s">
        <v>226</v>
      </c>
      <c r="BM390" s="211" t="s">
        <v>675</v>
      </c>
    </row>
    <row r="391" s="2" customFormat="1">
      <c r="A391" s="39"/>
      <c r="B391" s="40"/>
      <c r="C391" s="41"/>
      <c r="D391" s="213" t="s">
        <v>129</v>
      </c>
      <c r="E391" s="41"/>
      <c r="F391" s="214" t="s">
        <v>676</v>
      </c>
      <c r="G391" s="41"/>
      <c r="H391" s="41"/>
      <c r="I391" s="215"/>
      <c r="J391" s="41"/>
      <c r="K391" s="41"/>
      <c r="L391" s="45"/>
      <c r="M391" s="216"/>
      <c r="N391" s="217"/>
      <c r="O391" s="85"/>
      <c r="P391" s="85"/>
      <c r="Q391" s="85"/>
      <c r="R391" s="85"/>
      <c r="S391" s="85"/>
      <c r="T391" s="86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129</v>
      </c>
      <c r="AU391" s="18" t="s">
        <v>127</v>
      </c>
    </row>
    <row r="392" s="2" customFormat="1">
      <c r="A392" s="39"/>
      <c r="B392" s="40"/>
      <c r="C392" s="41"/>
      <c r="D392" s="220" t="s">
        <v>276</v>
      </c>
      <c r="E392" s="41"/>
      <c r="F392" s="251" t="s">
        <v>677</v>
      </c>
      <c r="G392" s="41"/>
      <c r="H392" s="41"/>
      <c r="I392" s="215"/>
      <c r="J392" s="41"/>
      <c r="K392" s="41"/>
      <c r="L392" s="45"/>
      <c r="M392" s="216"/>
      <c r="N392" s="217"/>
      <c r="O392" s="85"/>
      <c r="P392" s="85"/>
      <c r="Q392" s="85"/>
      <c r="R392" s="85"/>
      <c r="S392" s="85"/>
      <c r="T392" s="86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T392" s="18" t="s">
        <v>276</v>
      </c>
      <c r="AU392" s="18" t="s">
        <v>127</v>
      </c>
    </row>
    <row r="393" s="13" customFormat="1">
      <c r="A393" s="13"/>
      <c r="B393" s="218"/>
      <c r="C393" s="219"/>
      <c r="D393" s="220" t="s">
        <v>131</v>
      </c>
      <c r="E393" s="221" t="s">
        <v>19</v>
      </c>
      <c r="F393" s="222" t="s">
        <v>648</v>
      </c>
      <c r="G393" s="219"/>
      <c r="H393" s="223">
        <v>7.6379999999999999</v>
      </c>
      <c r="I393" s="224"/>
      <c r="J393" s="219"/>
      <c r="K393" s="219"/>
      <c r="L393" s="225"/>
      <c r="M393" s="226"/>
      <c r="N393" s="227"/>
      <c r="O393" s="227"/>
      <c r="P393" s="227"/>
      <c r="Q393" s="227"/>
      <c r="R393" s="227"/>
      <c r="S393" s="227"/>
      <c r="T393" s="228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29" t="s">
        <v>131</v>
      </c>
      <c r="AU393" s="229" t="s">
        <v>127</v>
      </c>
      <c r="AV393" s="13" t="s">
        <v>127</v>
      </c>
      <c r="AW393" s="13" t="s">
        <v>33</v>
      </c>
      <c r="AX393" s="13" t="s">
        <v>76</v>
      </c>
      <c r="AY393" s="229" t="s">
        <v>120</v>
      </c>
    </row>
    <row r="394" s="2" customFormat="1" ht="33" customHeight="1">
      <c r="A394" s="39"/>
      <c r="B394" s="40"/>
      <c r="C394" s="199" t="s">
        <v>678</v>
      </c>
      <c r="D394" s="199" t="s">
        <v>122</v>
      </c>
      <c r="E394" s="200" t="s">
        <v>679</v>
      </c>
      <c r="F394" s="201" t="s">
        <v>680</v>
      </c>
      <c r="G394" s="202" t="s">
        <v>125</v>
      </c>
      <c r="H394" s="203">
        <v>19.277999999999999</v>
      </c>
      <c r="I394" s="204"/>
      <c r="J394" s="205">
        <f>ROUND(I394*H394,2)</f>
        <v>0</v>
      </c>
      <c r="K394" s="206"/>
      <c r="L394" s="45"/>
      <c r="M394" s="207" t="s">
        <v>19</v>
      </c>
      <c r="N394" s="208" t="s">
        <v>43</v>
      </c>
      <c r="O394" s="85"/>
      <c r="P394" s="209">
        <f>O394*H394</f>
        <v>0</v>
      </c>
      <c r="Q394" s="209">
        <v>0.00020000000000000001</v>
      </c>
      <c r="R394" s="209">
        <f>Q394*H394</f>
        <v>0.0038555999999999998</v>
      </c>
      <c r="S394" s="209">
        <v>0</v>
      </c>
      <c r="T394" s="210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11" t="s">
        <v>226</v>
      </c>
      <c r="AT394" s="211" t="s">
        <v>122</v>
      </c>
      <c r="AU394" s="211" t="s">
        <v>127</v>
      </c>
      <c r="AY394" s="18" t="s">
        <v>120</v>
      </c>
      <c r="BE394" s="212">
        <f>IF(N394="základní",J394,0)</f>
        <v>0</v>
      </c>
      <c r="BF394" s="212">
        <f>IF(N394="snížená",J394,0)</f>
        <v>0</v>
      </c>
      <c r="BG394" s="212">
        <f>IF(N394="zákl. přenesená",J394,0)</f>
        <v>0</v>
      </c>
      <c r="BH394" s="212">
        <f>IF(N394="sníž. přenesená",J394,0)</f>
        <v>0</v>
      </c>
      <c r="BI394" s="212">
        <f>IF(N394="nulová",J394,0)</f>
        <v>0</v>
      </c>
      <c r="BJ394" s="18" t="s">
        <v>127</v>
      </c>
      <c r="BK394" s="212">
        <f>ROUND(I394*H394,2)</f>
        <v>0</v>
      </c>
      <c r="BL394" s="18" t="s">
        <v>226</v>
      </c>
      <c r="BM394" s="211" t="s">
        <v>681</v>
      </c>
    </row>
    <row r="395" s="2" customFormat="1">
      <c r="A395" s="39"/>
      <c r="B395" s="40"/>
      <c r="C395" s="41"/>
      <c r="D395" s="213" t="s">
        <v>129</v>
      </c>
      <c r="E395" s="41"/>
      <c r="F395" s="214" t="s">
        <v>682</v>
      </c>
      <c r="G395" s="41"/>
      <c r="H395" s="41"/>
      <c r="I395" s="215"/>
      <c r="J395" s="41"/>
      <c r="K395" s="41"/>
      <c r="L395" s="45"/>
      <c r="M395" s="216"/>
      <c r="N395" s="217"/>
      <c r="O395" s="85"/>
      <c r="P395" s="85"/>
      <c r="Q395" s="85"/>
      <c r="R395" s="85"/>
      <c r="S395" s="85"/>
      <c r="T395" s="86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T395" s="18" t="s">
        <v>129</v>
      </c>
      <c r="AU395" s="18" t="s">
        <v>127</v>
      </c>
    </row>
    <row r="396" s="13" customFormat="1">
      <c r="A396" s="13"/>
      <c r="B396" s="218"/>
      <c r="C396" s="219"/>
      <c r="D396" s="220" t="s">
        <v>131</v>
      </c>
      <c r="E396" s="221" t="s">
        <v>19</v>
      </c>
      <c r="F396" s="222" t="s">
        <v>648</v>
      </c>
      <c r="G396" s="219"/>
      <c r="H396" s="223">
        <v>7.6379999999999999</v>
      </c>
      <c r="I396" s="224"/>
      <c r="J396" s="219"/>
      <c r="K396" s="219"/>
      <c r="L396" s="225"/>
      <c r="M396" s="226"/>
      <c r="N396" s="227"/>
      <c r="O396" s="227"/>
      <c r="P396" s="227"/>
      <c r="Q396" s="227"/>
      <c r="R396" s="227"/>
      <c r="S396" s="227"/>
      <c r="T396" s="228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29" t="s">
        <v>131</v>
      </c>
      <c r="AU396" s="229" t="s">
        <v>127</v>
      </c>
      <c r="AV396" s="13" t="s">
        <v>127</v>
      </c>
      <c r="AW396" s="13" t="s">
        <v>33</v>
      </c>
      <c r="AX396" s="13" t="s">
        <v>71</v>
      </c>
      <c r="AY396" s="229" t="s">
        <v>120</v>
      </c>
    </row>
    <row r="397" s="13" customFormat="1">
      <c r="A397" s="13"/>
      <c r="B397" s="218"/>
      <c r="C397" s="219"/>
      <c r="D397" s="220" t="s">
        <v>131</v>
      </c>
      <c r="E397" s="221" t="s">
        <v>19</v>
      </c>
      <c r="F397" s="222" t="s">
        <v>683</v>
      </c>
      <c r="G397" s="219"/>
      <c r="H397" s="223">
        <v>9.5999999999999996</v>
      </c>
      <c r="I397" s="224"/>
      <c r="J397" s="219"/>
      <c r="K397" s="219"/>
      <c r="L397" s="225"/>
      <c r="M397" s="226"/>
      <c r="N397" s="227"/>
      <c r="O397" s="227"/>
      <c r="P397" s="227"/>
      <c r="Q397" s="227"/>
      <c r="R397" s="227"/>
      <c r="S397" s="227"/>
      <c r="T397" s="228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29" t="s">
        <v>131</v>
      </c>
      <c r="AU397" s="229" t="s">
        <v>127</v>
      </c>
      <c r="AV397" s="13" t="s">
        <v>127</v>
      </c>
      <c r="AW397" s="13" t="s">
        <v>33</v>
      </c>
      <c r="AX397" s="13" t="s">
        <v>71</v>
      </c>
      <c r="AY397" s="229" t="s">
        <v>120</v>
      </c>
    </row>
    <row r="398" s="13" customFormat="1">
      <c r="A398" s="13"/>
      <c r="B398" s="218"/>
      <c r="C398" s="219"/>
      <c r="D398" s="220" t="s">
        <v>131</v>
      </c>
      <c r="E398" s="221" t="s">
        <v>19</v>
      </c>
      <c r="F398" s="222" t="s">
        <v>378</v>
      </c>
      <c r="G398" s="219"/>
      <c r="H398" s="223">
        <v>2.04</v>
      </c>
      <c r="I398" s="224"/>
      <c r="J398" s="219"/>
      <c r="K398" s="219"/>
      <c r="L398" s="225"/>
      <c r="M398" s="226"/>
      <c r="N398" s="227"/>
      <c r="O398" s="227"/>
      <c r="P398" s="227"/>
      <c r="Q398" s="227"/>
      <c r="R398" s="227"/>
      <c r="S398" s="227"/>
      <c r="T398" s="228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29" t="s">
        <v>131</v>
      </c>
      <c r="AU398" s="229" t="s">
        <v>127</v>
      </c>
      <c r="AV398" s="13" t="s">
        <v>127</v>
      </c>
      <c r="AW398" s="13" t="s">
        <v>33</v>
      </c>
      <c r="AX398" s="13" t="s">
        <v>71</v>
      </c>
      <c r="AY398" s="229" t="s">
        <v>120</v>
      </c>
    </row>
    <row r="399" s="14" customFormat="1">
      <c r="A399" s="14"/>
      <c r="B399" s="230"/>
      <c r="C399" s="231"/>
      <c r="D399" s="220" t="s">
        <v>131</v>
      </c>
      <c r="E399" s="232" t="s">
        <v>19</v>
      </c>
      <c r="F399" s="233" t="s">
        <v>139</v>
      </c>
      <c r="G399" s="231"/>
      <c r="H399" s="234">
        <v>19.277999999999999</v>
      </c>
      <c r="I399" s="235"/>
      <c r="J399" s="231"/>
      <c r="K399" s="231"/>
      <c r="L399" s="236"/>
      <c r="M399" s="237"/>
      <c r="N399" s="238"/>
      <c r="O399" s="238"/>
      <c r="P399" s="238"/>
      <c r="Q399" s="238"/>
      <c r="R399" s="238"/>
      <c r="S399" s="238"/>
      <c r="T399" s="239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0" t="s">
        <v>131</v>
      </c>
      <c r="AU399" s="240" t="s">
        <v>127</v>
      </c>
      <c r="AV399" s="14" t="s">
        <v>126</v>
      </c>
      <c r="AW399" s="14" t="s">
        <v>33</v>
      </c>
      <c r="AX399" s="14" t="s">
        <v>76</v>
      </c>
      <c r="AY399" s="240" t="s">
        <v>120</v>
      </c>
    </row>
    <row r="400" s="2" customFormat="1" ht="37.8" customHeight="1">
      <c r="A400" s="39"/>
      <c r="B400" s="40"/>
      <c r="C400" s="199" t="s">
        <v>684</v>
      </c>
      <c r="D400" s="199" t="s">
        <v>122</v>
      </c>
      <c r="E400" s="200" t="s">
        <v>685</v>
      </c>
      <c r="F400" s="201" t="s">
        <v>686</v>
      </c>
      <c r="G400" s="202" t="s">
        <v>125</v>
      </c>
      <c r="H400" s="203">
        <v>19.277999999999999</v>
      </c>
      <c r="I400" s="204"/>
      <c r="J400" s="205">
        <f>ROUND(I400*H400,2)</f>
        <v>0</v>
      </c>
      <c r="K400" s="206"/>
      <c r="L400" s="45"/>
      <c r="M400" s="207" t="s">
        <v>19</v>
      </c>
      <c r="N400" s="208" t="s">
        <v>43</v>
      </c>
      <c r="O400" s="85"/>
      <c r="P400" s="209">
        <f>O400*H400</f>
        <v>0</v>
      </c>
      <c r="Q400" s="209">
        <v>0.00025999999999999998</v>
      </c>
      <c r="R400" s="209">
        <f>Q400*H400</f>
        <v>0.0050122799999999992</v>
      </c>
      <c r="S400" s="209">
        <v>0</v>
      </c>
      <c r="T400" s="210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11" t="s">
        <v>226</v>
      </c>
      <c r="AT400" s="211" t="s">
        <v>122</v>
      </c>
      <c r="AU400" s="211" t="s">
        <v>127</v>
      </c>
      <c r="AY400" s="18" t="s">
        <v>120</v>
      </c>
      <c r="BE400" s="212">
        <f>IF(N400="základní",J400,0)</f>
        <v>0</v>
      </c>
      <c r="BF400" s="212">
        <f>IF(N400="snížená",J400,0)</f>
        <v>0</v>
      </c>
      <c r="BG400" s="212">
        <f>IF(N400="zákl. přenesená",J400,0)</f>
        <v>0</v>
      </c>
      <c r="BH400" s="212">
        <f>IF(N400="sníž. přenesená",J400,0)</f>
        <v>0</v>
      </c>
      <c r="BI400" s="212">
        <f>IF(N400="nulová",J400,0)</f>
        <v>0</v>
      </c>
      <c r="BJ400" s="18" t="s">
        <v>127</v>
      </c>
      <c r="BK400" s="212">
        <f>ROUND(I400*H400,2)</f>
        <v>0</v>
      </c>
      <c r="BL400" s="18" t="s">
        <v>226</v>
      </c>
      <c r="BM400" s="211" t="s">
        <v>687</v>
      </c>
    </row>
    <row r="401" s="2" customFormat="1">
      <c r="A401" s="39"/>
      <c r="B401" s="40"/>
      <c r="C401" s="41"/>
      <c r="D401" s="213" t="s">
        <v>129</v>
      </c>
      <c r="E401" s="41"/>
      <c r="F401" s="214" t="s">
        <v>688</v>
      </c>
      <c r="G401" s="41"/>
      <c r="H401" s="41"/>
      <c r="I401" s="215"/>
      <c r="J401" s="41"/>
      <c r="K401" s="41"/>
      <c r="L401" s="45"/>
      <c r="M401" s="216"/>
      <c r="N401" s="217"/>
      <c r="O401" s="85"/>
      <c r="P401" s="85"/>
      <c r="Q401" s="85"/>
      <c r="R401" s="85"/>
      <c r="S401" s="85"/>
      <c r="T401" s="86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129</v>
      </c>
      <c r="AU401" s="18" t="s">
        <v>127</v>
      </c>
    </row>
    <row r="402" s="13" customFormat="1">
      <c r="A402" s="13"/>
      <c r="B402" s="218"/>
      <c r="C402" s="219"/>
      <c r="D402" s="220" t="s">
        <v>131</v>
      </c>
      <c r="E402" s="221" t="s">
        <v>19</v>
      </c>
      <c r="F402" s="222" t="s">
        <v>648</v>
      </c>
      <c r="G402" s="219"/>
      <c r="H402" s="223">
        <v>7.6379999999999999</v>
      </c>
      <c r="I402" s="224"/>
      <c r="J402" s="219"/>
      <c r="K402" s="219"/>
      <c r="L402" s="225"/>
      <c r="M402" s="226"/>
      <c r="N402" s="227"/>
      <c r="O402" s="227"/>
      <c r="P402" s="227"/>
      <c r="Q402" s="227"/>
      <c r="R402" s="227"/>
      <c r="S402" s="227"/>
      <c r="T402" s="228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29" t="s">
        <v>131</v>
      </c>
      <c r="AU402" s="229" t="s">
        <v>127</v>
      </c>
      <c r="AV402" s="13" t="s">
        <v>127</v>
      </c>
      <c r="AW402" s="13" t="s">
        <v>33</v>
      </c>
      <c r="AX402" s="13" t="s">
        <v>71</v>
      </c>
      <c r="AY402" s="229" t="s">
        <v>120</v>
      </c>
    </row>
    <row r="403" s="13" customFormat="1">
      <c r="A403" s="13"/>
      <c r="B403" s="218"/>
      <c r="C403" s="219"/>
      <c r="D403" s="220" t="s">
        <v>131</v>
      </c>
      <c r="E403" s="221" t="s">
        <v>19</v>
      </c>
      <c r="F403" s="222" t="s">
        <v>683</v>
      </c>
      <c r="G403" s="219"/>
      <c r="H403" s="223">
        <v>9.5999999999999996</v>
      </c>
      <c r="I403" s="224"/>
      <c r="J403" s="219"/>
      <c r="K403" s="219"/>
      <c r="L403" s="225"/>
      <c r="M403" s="226"/>
      <c r="N403" s="227"/>
      <c r="O403" s="227"/>
      <c r="P403" s="227"/>
      <c r="Q403" s="227"/>
      <c r="R403" s="227"/>
      <c r="S403" s="227"/>
      <c r="T403" s="228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29" t="s">
        <v>131</v>
      </c>
      <c r="AU403" s="229" t="s">
        <v>127</v>
      </c>
      <c r="AV403" s="13" t="s">
        <v>127</v>
      </c>
      <c r="AW403" s="13" t="s">
        <v>33</v>
      </c>
      <c r="AX403" s="13" t="s">
        <v>71</v>
      </c>
      <c r="AY403" s="229" t="s">
        <v>120</v>
      </c>
    </row>
    <row r="404" s="13" customFormat="1">
      <c r="A404" s="13"/>
      <c r="B404" s="218"/>
      <c r="C404" s="219"/>
      <c r="D404" s="220" t="s">
        <v>131</v>
      </c>
      <c r="E404" s="221" t="s">
        <v>19</v>
      </c>
      <c r="F404" s="222" t="s">
        <v>378</v>
      </c>
      <c r="G404" s="219"/>
      <c r="H404" s="223">
        <v>2.04</v>
      </c>
      <c r="I404" s="224"/>
      <c r="J404" s="219"/>
      <c r="K404" s="219"/>
      <c r="L404" s="225"/>
      <c r="M404" s="226"/>
      <c r="N404" s="227"/>
      <c r="O404" s="227"/>
      <c r="P404" s="227"/>
      <c r="Q404" s="227"/>
      <c r="R404" s="227"/>
      <c r="S404" s="227"/>
      <c r="T404" s="228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29" t="s">
        <v>131</v>
      </c>
      <c r="AU404" s="229" t="s">
        <v>127</v>
      </c>
      <c r="AV404" s="13" t="s">
        <v>127</v>
      </c>
      <c r="AW404" s="13" t="s">
        <v>33</v>
      </c>
      <c r="AX404" s="13" t="s">
        <v>71</v>
      </c>
      <c r="AY404" s="229" t="s">
        <v>120</v>
      </c>
    </row>
    <row r="405" s="14" customFormat="1">
      <c r="A405" s="14"/>
      <c r="B405" s="230"/>
      <c r="C405" s="231"/>
      <c r="D405" s="220" t="s">
        <v>131</v>
      </c>
      <c r="E405" s="232" t="s">
        <v>19</v>
      </c>
      <c r="F405" s="233" t="s">
        <v>139</v>
      </c>
      <c r="G405" s="231"/>
      <c r="H405" s="234">
        <v>19.277999999999999</v>
      </c>
      <c r="I405" s="235"/>
      <c r="J405" s="231"/>
      <c r="K405" s="231"/>
      <c r="L405" s="236"/>
      <c r="M405" s="237"/>
      <c r="N405" s="238"/>
      <c r="O405" s="238"/>
      <c r="P405" s="238"/>
      <c r="Q405" s="238"/>
      <c r="R405" s="238"/>
      <c r="S405" s="238"/>
      <c r="T405" s="239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0" t="s">
        <v>131</v>
      </c>
      <c r="AU405" s="240" t="s">
        <v>127</v>
      </c>
      <c r="AV405" s="14" t="s">
        <v>126</v>
      </c>
      <c r="AW405" s="14" t="s">
        <v>33</v>
      </c>
      <c r="AX405" s="14" t="s">
        <v>76</v>
      </c>
      <c r="AY405" s="240" t="s">
        <v>120</v>
      </c>
    </row>
    <row r="406" s="12" customFormat="1" ht="25.92" customHeight="1">
      <c r="A406" s="12"/>
      <c r="B406" s="183"/>
      <c r="C406" s="184"/>
      <c r="D406" s="185" t="s">
        <v>70</v>
      </c>
      <c r="E406" s="186" t="s">
        <v>689</v>
      </c>
      <c r="F406" s="186" t="s">
        <v>690</v>
      </c>
      <c r="G406" s="184"/>
      <c r="H406" s="184"/>
      <c r="I406" s="187"/>
      <c r="J406" s="188">
        <f>BK406</f>
        <v>0</v>
      </c>
      <c r="K406" s="184"/>
      <c r="L406" s="189"/>
      <c r="M406" s="190"/>
      <c r="N406" s="191"/>
      <c r="O406" s="191"/>
      <c r="P406" s="192">
        <f>P407</f>
        <v>0</v>
      </c>
      <c r="Q406" s="191"/>
      <c r="R406" s="192">
        <f>R407</f>
        <v>0</v>
      </c>
      <c r="S406" s="191"/>
      <c r="T406" s="193">
        <f>T407</f>
        <v>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194" t="s">
        <v>151</v>
      </c>
      <c r="AT406" s="195" t="s">
        <v>70</v>
      </c>
      <c r="AU406" s="195" t="s">
        <v>71</v>
      </c>
      <c r="AY406" s="194" t="s">
        <v>120</v>
      </c>
      <c r="BK406" s="196">
        <f>BK407</f>
        <v>0</v>
      </c>
    </row>
    <row r="407" s="12" customFormat="1" ht="22.8" customHeight="1">
      <c r="A407" s="12"/>
      <c r="B407" s="183"/>
      <c r="C407" s="184"/>
      <c r="D407" s="185" t="s">
        <v>70</v>
      </c>
      <c r="E407" s="197" t="s">
        <v>691</v>
      </c>
      <c r="F407" s="197" t="s">
        <v>692</v>
      </c>
      <c r="G407" s="184"/>
      <c r="H407" s="184"/>
      <c r="I407" s="187"/>
      <c r="J407" s="198">
        <f>BK407</f>
        <v>0</v>
      </c>
      <c r="K407" s="184"/>
      <c r="L407" s="189"/>
      <c r="M407" s="190"/>
      <c r="N407" s="191"/>
      <c r="O407" s="191"/>
      <c r="P407" s="192">
        <f>SUM(P408:P409)</f>
        <v>0</v>
      </c>
      <c r="Q407" s="191"/>
      <c r="R407" s="192">
        <f>SUM(R408:R409)</f>
        <v>0</v>
      </c>
      <c r="S407" s="191"/>
      <c r="T407" s="193">
        <f>SUM(T408:T409)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194" t="s">
        <v>151</v>
      </c>
      <c r="AT407" s="195" t="s">
        <v>70</v>
      </c>
      <c r="AU407" s="195" t="s">
        <v>76</v>
      </c>
      <c r="AY407" s="194" t="s">
        <v>120</v>
      </c>
      <c r="BK407" s="196">
        <f>SUM(BK408:BK409)</f>
        <v>0</v>
      </c>
    </row>
    <row r="408" s="2" customFormat="1" ht="16.5" customHeight="1">
      <c r="A408" s="39"/>
      <c r="B408" s="40"/>
      <c r="C408" s="199" t="s">
        <v>693</v>
      </c>
      <c r="D408" s="199" t="s">
        <v>122</v>
      </c>
      <c r="E408" s="200" t="s">
        <v>694</v>
      </c>
      <c r="F408" s="201" t="s">
        <v>692</v>
      </c>
      <c r="G408" s="202" t="s">
        <v>695</v>
      </c>
      <c r="H408" s="203">
        <v>1</v>
      </c>
      <c r="I408" s="204"/>
      <c r="J408" s="205">
        <f>ROUND(I408*H408,2)</f>
        <v>0</v>
      </c>
      <c r="K408" s="206"/>
      <c r="L408" s="45"/>
      <c r="M408" s="207" t="s">
        <v>19</v>
      </c>
      <c r="N408" s="208" t="s">
        <v>43</v>
      </c>
      <c r="O408" s="85"/>
      <c r="P408" s="209">
        <f>O408*H408</f>
        <v>0</v>
      </c>
      <c r="Q408" s="209">
        <v>0</v>
      </c>
      <c r="R408" s="209">
        <f>Q408*H408</f>
        <v>0</v>
      </c>
      <c r="S408" s="209">
        <v>0</v>
      </c>
      <c r="T408" s="210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11" t="s">
        <v>696</v>
      </c>
      <c r="AT408" s="211" t="s">
        <v>122</v>
      </c>
      <c r="AU408" s="211" t="s">
        <v>127</v>
      </c>
      <c r="AY408" s="18" t="s">
        <v>120</v>
      </c>
      <c r="BE408" s="212">
        <f>IF(N408="základní",J408,0)</f>
        <v>0</v>
      </c>
      <c r="BF408" s="212">
        <f>IF(N408="snížená",J408,0)</f>
        <v>0</v>
      </c>
      <c r="BG408" s="212">
        <f>IF(N408="zákl. přenesená",J408,0)</f>
        <v>0</v>
      </c>
      <c r="BH408" s="212">
        <f>IF(N408="sníž. přenesená",J408,0)</f>
        <v>0</v>
      </c>
      <c r="BI408" s="212">
        <f>IF(N408="nulová",J408,0)</f>
        <v>0</v>
      </c>
      <c r="BJ408" s="18" t="s">
        <v>127</v>
      </c>
      <c r="BK408" s="212">
        <f>ROUND(I408*H408,2)</f>
        <v>0</v>
      </c>
      <c r="BL408" s="18" t="s">
        <v>696</v>
      </c>
      <c r="BM408" s="211" t="s">
        <v>697</v>
      </c>
    </row>
    <row r="409" s="2" customFormat="1">
      <c r="A409" s="39"/>
      <c r="B409" s="40"/>
      <c r="C409" s="41"/>
      <c r="D409" s="213" t="s">
        <v>129</v>
      </c>
      <c r="E409" s="41"/>
      <c r="F409" s="214" t="s">
        <v>698</v>
      </c>
      <c r="G409" s="41"/>
      <c r="H409" s="41"/>
      <c r="I409" s="215"/>
      <c r="J409" s="41"/>
      <c r="K409" s="41"/>
      <c r="L409" s="45"/>
      <c r="M409" s="264"/>
      <c r="N409" s="265"/>
      <c r="O409" s="266"/>
      <c r="P409" s="266"/>
      <c r="Q409" s="266"/>
      <c r="R409" s="266"/>
      <c r="S409" s="266"/>
      <c r="T409" s="267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T409" s="18" t="s">
        <v>129</v>
      </c>
      <c r="AU409" s="18" t="s">
        <v>127</v>
      </c>
    </row>
    <row r="410" s="2" customFormat="1" ht="6.96" customHeight="1">
      <c r="A410" s="39"/>
      <c r="B410" s="60"/>
      <c r="C410" s="61"/>
      <c r="D410" s="61"/>
      <c r="E410" s="61"/>
      <c r="F410" s="61"/>
      <c r="G410" s="61"/>
      <c r="H410" s="61"/>
      <c r="I410" s="61"/>
      <c r="J410" s="61"/>
      <c r="K410" s="61"/>
      <c r="L410" s="45"/>
      <c r="M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</row>
  </sheetData>
  <sheetProtection sheet="1" autoFilter="0" formatColumns="0" formatRows="0" objects="1" scenarios="1" spinCount="100000" saltValue="3kT9zBRYH+rrB4D6ZPprhkmLgz9Z/58V+Qc7V3i9rtgRUJIjDbmVvI4GQLnzWZVLvArLPM06T7YyBoJhVaJNcw==" hashValue="73W07YdcKmEHwe+MdcQhaxu33aFLF0fiYbLApNTsir0aOuJnCWHr8aJW1TOHuly0aOKTL2jdcjycGBH4r/3fIg==" algorithmName="SHA-512" password="CC35"/>
  <autoFilter ref="C94:K409"/>
  <mergeCells count="6">
    <mergeCell ref="E7:H7"/>
    <mergeCell ref="E16:H16"/>
    <mergeCell ref="E25:H25"/>
    <mergeCell ref="E46:H46"/>
    <mergeCell ref="E87:H87"/>
    <mergeCell ref="L2:V2"/>
  </mergeCells>
  <hyperlinks>
    <hyperlink ref="F99" r:id="rId1" display="https://podminky.urs.cz/item/CS_URS_2021_02/113107123"/>
    <hyperlink ref="F102" r:id="rId2" display="https://podminky.urs.cz/item/CS_URS_2021_02/113107125"/>
    <hyperlink ref="F107" r:id="rId3" display="https://podminky.urs.cz/item/CS_URS_2021_02/113107135"/>
    <hyperlink ref="F110" r:id="rId4" display="https://podminky.urs.cz/item/CS_URS_2021_02/113107141"/>
    <hyperlink ref="F113" r:id="rId5" display="https://podminky.urs.cz/item/CS_URS_2021_02/122311101"/>
    <hyperlink ref="F116" r:id="rId6" display="https://podminky.urs.cz/item/CS_URS_2021_02/131313101"/>
    <hyperlink ref="F121" r:id="rId7" display="https://podminky.urs.cz/item/CS_URS_2021_02/131351102"/>
    <hyperlink ref="F126" r:id="rId8" display="https://podminky.urs.cz/item/CS_URS_2021_02/132312111"/>
    <hyperlink ref="F130" r:id="rId9" display="https://podminky.urs.cz/item/CS_URS_2021_02/132354102"/>
    <hyperlink ref="F135" r:id="rId10" display="https://podminky.urs.cz/item/CS_URS_2021_02/162251122"/>
    <hyperlink ref="F138" r:id="rId11" display="https://podminky.urs.cz/item/CS_URS_2021_02/162751137"/>
    <hyperlink ref="F144" r:id="rId12" display="https://podminky.urs.cz/item/CS_URS_2021_02/162751139"/>
    <hyperlink ref="F147" r:id="rId13" display="https://podminky.urs.cz/item/CS_URS_2021_02/171201221"/>
    <hyperlink ref="F150" r:id="rId14" display="https://podminky.urs.cz/item/CS_URS_2021_02/174111101"/>
    <hyperlink ref="F158" r:id="rId15" display="https://podminky.urs.cz/item/CS_URS_2021_02/181351005"/>
    <hyperlink ref="F161" r:id="rId16" display="https://podminky.urs.cz/item/CS_URS_2021_02/271542211"/>
    <hyperlink ref="F164" r:id="rId17" display="https://podminky.urs.cz/item/CS_URS_2021_02/274313711"/>
    <hyperlink ref="F168" r:id="rId18" display="https://podminky.urs.cz/item/CS_URS_2021_02/311113212"/>
    <hyperlink ref="F171" r:id="rId19" display="https://podminky.urs.cz/item/CS_URS_2021_02/311361821"/>
    <hyperlink ref="F177" r:id="rId20" display="https://podminky.urs.cz/item/CS_URS_2021_02/340236212"/>
    <hyperlink ref="F180" r:id="rId21" display="https://podminky.urs.cz/item/CS_URS_2021_02/340238212"/>
    <hyperlink ref="F183" r:id="rId22" display="https://podminky.urs.cz/item/CS_URS_2021_02/340239212"/>
    <hyperlink ref="F186" r:id="rId23" display="https://podminky.urs.cz/item/CS_URS_2021_02/341321410"/>
    <hyperlink ref="F190" r:id="rId24" display="https://podminky.urs.cz/item/CS_URS_2021_02/341351311"/>
    <hyperlink ref="F193" r:id="rId25" display="https://podminky.urs.cz/item/CS_URS_2021_02/341351312"/>
    <hyperlink ref="F201" r:id="rId26" display="https://podminky.urs.cz/item/CS_URS_2021_02/413941123"/>
    <hyperlink ref="F211" r:id="rId27" display="https://podminky.urs.cz/item/CS_URS_2021_02/564851111"/>
    <hyperlink ref="F216" r:id="rId28" display="https://podminky.urs.cz/item/CS_URS_2021_02/564871116"/>
    <hyperlink ref="F221" r:id="rId29" display="https://podminky.urs.cz/item/CS_URS_2021_02/565145101"/>
    <hyperlink ref="F226" r:id="rId30" display="https://podminky.urs.cz/item/CS_URS_2021_02/573231106"/>
    <hyperlink ref="F231" r:id="rId31" display="https://podminky.urs.cz/item/CS_URS_2021_02/577144111"/>
    <hyperlink ref="F237" r:id="rId32" display="https://podminky.urs.cz/item/CS_URS_2021_02/612135011"/>
    <hyperlink ref="F240" r:id="rId33" display="https://podminky.urs.cz/item/CS_URS_2021_02/612142001"/>
    <hyperlink ref="F243" r:id="rId34" display="https://podminky.urs.cz/item/CS_URS_2021_02/612321121"/>
    <hyperlink ref="F246" r:id="rId35" display="https://podminky.urs.cz/item/CS_URS_2021_02/612325222"/>
    <hyperlink ref="F248" r:id="rId36" display="https://podminky.urs.cz/item/CS_URS_2021_02/612325223"/>
    <hyperlink ref="F251" r:id="rId37" display="https://podminky.urs.cz/item/CS_URS_2021_02/612325225"/>
    <hyperlink ref="F257" r:id="rId38" display="https://podminky.urs.cz/item/CS_URS_2021_02/622321141"/>
    <hyperlink ref="F264" r:id="rId39" display="https://podminky.urs.cz/item/CS_URS_2021_02/631311121"/>
    <hyperlink ref="F273" r:id="rId40" display="https://podminky.urs.cz/item/CS_URS_2021_02/919732211"/>
    <hyperlink ref="F276" r:id="rId41" display="https://podminky.urs.cz/item/CS_URS_2021_02/919735112"/>
    <hyperlink ref="F279" r:id="rId42" display="https://podminky.urs.cz/item/CS_URS_2021_02/935932321"/>
    <hyperlink ref="F284" r:id="rId43" display="https://podminky.urs.cz/item/CS_URS_2021_02/941111121"/>
    <hyperlink ref="F287" r:id="rId44" display="https://podminky.urs.cz/item/CS_URS_2021_02/941111221"/>
    <hyperlink ref="F290" r:id="rId45" display="https://podminky.urs.cz/item/CS_URS_2021_02/941111821"/>
    <hyperlink ref="F293" r:id="rId46" display="https://podminky.urs.cz/item/CS_URS_2021_02/961043111"/>
    <hyperlink ref="F296" r:id="rId47" display="https://podminky.urs.cz/item/CS_URS_2021_02/962031133"/>
    <hyperlink ref="F299" r:id="rId48" display="https://podminky.urs.cz/item/CS_URS_2021_02/962032230"/>
    <hyperlink ref="F301" r:id="rId49" display="https://podminky.urs.cz/item/CS_URS_2021_02/962042320"/>
    <hyperlink ref="F304" r:id="rId50" display="https://podminky.urs.cz/item/CS_URS_2021_02/968062559"/>
    <hyperlink ref="F307" r:id="rId51" display="https://podminky.urs.cz/item/CS_URS_2021_02/971033461"/>
    <hyperlink ref="F310" r:id="rId52" display="https://podminky.urs.cz/item/CS_URS_2021_02/973031324"/>
    <hyperlink ref="F312" r:id="rId53" display="https://podminky.urs.cz/item/CS_URS_2021_02/973031325"/>
    <hyperlink ref="F315" r:id="rId54" display="https://podminky.urs.cz/item/CS_URS_2021_02/975021411"/>
    <hyperlink ref="F318" r:id="rId55" display="https://podminky.urs.cz/item/CS_URS_2021_02/975043111"/>
    <hyperlink ref="F327" r:id="rId56" display="https://podminky.urs.cz/item/CS_URS_2021_02/997013501"/>
    <hyperlink ref="F336" r:id="rId57" display="https://podminky.urs.cz/item/CS_URS_2021_02/997013509"/>
    <hyperlink ref="F339" r:id="rId58" display="https://podminky.urs.cz/item/CS_URS_2021_02/997013609"/>
    <hyperlink ref="F344" r:id="rId59" display="https://podminky.urs.cz/item/CS_URS_2021_02/997013645"/>
    <hyperlink ref="F347" r:id="rId60" display="https://podminky.urs.cz/item/CS_URS_2021_02/997013655"/>
    <hyperlink ref="F350" r:id="rId61" display="https://podminky.urs.cz/item/CS_URS_2021_02/997013811"/>
    <hyperlink ref="F354" r:id="rId62" display="https://podminky.urs.cz/item/CS_URS_2021_02/998011001"/>
    <hyperlink ref="F358" r:id="rId63" display="https://podminky.urs.cz/item/CS_URS_2021_02/711161115"/>
    <hyperlink ref="F361" r:id="rId64" display="https://podminky.urs.cz/item/CS_URS_2021_02/998711201"/>
    <hyperlink ref="F379" r:id="rId65" display="https://podminky.urs.cz/item/CS_URS_2021_02/763164655"/>
    <hyperlink ref="F382" r:id="rId66" display="https://podminky.urs.cz/item/CS_URS_2021_02/998763401"/>
    <hyperlink ref="F385" r:id="rId67" display="https://podminky.urs.cz/item/CS_URS_2021_02/766691918"/>
    <hyperlink ref="F387" r:id="rId68" display="https://podminky.urs.cz/item/CS_URS_2021_02/998766201"/>
    <hyperlink ref="F391" r:id="rId69" display="https://podminky.urs.cz/item/CS_URS_2021_02/784161401"/>
    <hyperlink ref="F395" r:id="rId70" display="https://podminky.urs.cz/item/CS_URS_2021_02/784181101"/>
    <hyperlink ref="F401" r:id="rId71" display="https://podminky.urs.cz/item/CS_URS_2021_02/784211101"/>
    <hyperlink ref="F409" r:id="rId72" display="https://podminky.urs.cz/item/CS_URS_2021_02/03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68" customWidth="1"/>
    <col min="2" max="2" width="1.667969" style="268" customWidth="1"/>
    <col min="3" max="4" width="5" style="268" customWidth="1"/>
    <col min="5" max="5" width="11.66016" style="268" customWidth="1"/>
    <col min="6" max="6" width="9.160156" style="268" customWidth="1"/>
    <col min="7" max="7" width="5" style="268" customWidth="1"/>
    <col min="8" max="8" width="77.83203" style="268" customWidth="1"/>
    <col min="9" max="10" width="20" style="268" customWidth="1"/>
    <col min="11" max="11" width="1.667969" style="268" customWidth="1"/>
  </cols>
  <sheetData>
    <row r="1" s="1" customFormat="1" ht="37.5" customHeight="1"/>
    <row r="2" s="1" customFormat="1" ht="7.5" customHeight="1">
      <c r="B2" s="269"/>
      <c r="C2" s="270"/>
      <c r="D2" s="270"/>
      <c r="E2" s="270"/>
      <c r="F2" s="270"/>
      <c r="G2" s="270"/>
      <c r="H2" s="270"/>
      <c r="I2" s="270"/>
      <c r="J2" s="270"/>
      <c r="K2" s="271"/>
    </row>
    <row r="3" s="16" customFormat="1" ht="45" customHeight="1">
      <c r="B3" s="272"/>
      <c r="C3" s="273" t="s">
        <v>699</v>
      </c>
      <c r="D3" s="273"/>
      <c r="E3" s="273"/>
      <c r="F3" s="273"/>
      <c r="G3" s="273"/>
      <c r="H3" s="273"/>
      <c r="I3" s="273"/>
      <c r="J3" s="273"/>
      <c r="K3" s="274"/>
    </row>
    <row r="4" s="1" customFormat="1" ht="25.5" customHeight="1">
      <c r="B4" s="275"/>
      <c r="C4" s="276" t="s">
        <v>700</v>
      </c>
      <c r="D4" s="276"/>
      <c r="E4" s="276"/>
      <c r="F4" s="276"/>
      <c r="G4" s="276"/>
      <c r="H4" s="276"/>
      <c r="I4" s="276"/>
      <c r="J4" s="276"/>
      <c r="K4" s="277"/>
    </row>
    <row r="5" s="1" customFormat="1" ht="5.25" customHeight="1">
      <c r="B5" s="275"/>
      <c r="C5" s="278"/>
      <c r="D5" s="278"/>
      <c r="E5" s="278"/>
      <c r="F5" s="278"/>
      <c r="G5" s="278"/>
      <c r="H5" s="278"/>
      <c r="I5" s="278"/>
      <c r="J5" s="278"/>
      <c r="K5" s="277"/>
    </row>
    <row r="6" s="1" customFormat="1" ht="15" customHeight="1">
      <c r="B6" s="275"/>
      <c r="C6" s="279" t="s">
        <v>701</v>
      </c>
      <c r="D6" s="279"/>
      <c r="E6" s="279"/>
      <c r="F6" s="279"/>
      <c r="G6" s="279"/>
      <c r="H6" s="279"/>
      <c r="I6" s="279"/>
      <c r="J6" s="279"/>
      <c r="K6" s="277"/>
    </row>
    <row r="7" s="1" customFormat="1" ht="15" customHeight="1">
      <c r="B7" s="280"/>
      <c r="C7" s="279" t="s">
        <v>702</v>
      </c>
      <c r="D7" s="279"/>
      <c r="E7" s="279"/>
      <c r="F7" s="279"/>
      <c r="G7" s="279"/>
      <c r="H7" s="279"/>
      <c r="I7" s="279"/>
      <c r="J7" s="279"/>
      <c r="K7" s="277"/>
    </row>
    <row r="8" s="1" customFormat="1" ht="12.75" customHeight="1">
      <c r="B8" s="280"/>
      <c r="C8" s="279"/>
      <c r="D8" s="279"/>
      <c r="E8" s="279"/>
      <c r="F8" s="279"/>
      <c r="G8" s="279"/>
      <c r="H8" s="279"/>
      <c r="I8" s="279"/>
      <c r="J8" s="279"/>
      <c r="K8" s="277"/>
    </row>
    <row r="9" s="1" customFormat="1" ht="15" customHeight="1">
      <c r="B9" s="280"/>
      <c r="C9" s="279" t="s">
        <v>703</v>
      </c>
      <c r="D9" s="279"/>
      <c r="E9" s="279"/>
      <c r="F9" s="279"/>
      <c r="G9" s="279"/>
      <c r="H9" s="279"/>
      <c r="I9" s="279"/>
      <c r="J9" s="279"/>
      <c r="K9" s="277"/>
    </row>
    <row r="10" s="1" customFormat="1" ht="15" customHeight="1">
      <c r="B10" s="280"/>
      <c r="C10" s="279"/>
      <c r="D10" s="279" t="s">
        <v>704</v>
      </c>
      <c r="E10" s="279"/>
      <c r="F10" s="279"/>
      <c r="G10" s="279"/>
      <c r="H10" s="279"/>
      <c r="I10" s="279"/>
      <c r="J10" s="279"/>
      <c r="K10" s="277"/>
    </row>
    <row r="11" s="1" customFormat="1" ht="15" customHeight="1">
      <c r="B11" s="280"/>
      <c r="C11" s="281"/>
      <c r="D11" s="279" t="s">
        <v>705</v>
      </c>
      <c r="E11" s="279"/>
      <c r="F11" s="279"/>
      <c r="G11" s="279"/>
      <c r="H11" s="279"/>
      <c r="I11" s="279"/>
      <c r="J11" s="279"/>
      <c r="K11" s="277"/>
    </row>
    <row r="12" s="1" customFormat="1" ht="15" customHeight="1">
      <c r="B12" s="280"/>
      <c r="C12" s="281"/>
      <c r="D12" s="279"/>
      <c r="E12" s="279"/>
      <c r="F12" s="279"/>
      <c r="G12" s="279"/>
      <c r="H12" s="279"/>
      <c r="I12" s="279"/>
      <c r="J12" s="279"/>
      <c r="K12" s="277"/>
    </row>
    <row r="13" s="1" customFormat="1" ht="15" customHeight="1">
      <c r="B13" s="280"/>
      <c r="C13" s="281"/>
      <c r="D13" s="282" t="s">
        <v>706</v>
      </c>
      <c r="E13" s="279"/>
      <c r="F13" s="279"/>
      <c r="G13" s="279"/>
      <c r="H13" s="279"/>
      <c r="I13" s="279"/>
      <c r="J13" s="279"/>
      <c r="K13" s="277"/>
    </row>
    <row r="14" s="1" customFormat="1" ht="12.75" customHeight="1">
      <c r="B14" s="280"/>
      <c r="C14" s="281"/>
      <c r="D14" s="281"/>
      <c r="E14" s="281"/>
      <c r="F14" s="281"/>
      <c r="G14" s="281"/>
      <c r="H14" s="281"/>
      <c r="I14" s="281"/>
      <c r="J14" s="281"/>
      <c r="K14" s="277"/>
    </row>
    <row r="15" s="1" customFormat="1" ht="15" customHeight="1">
      <c r="B15" s="280"/>
      <c r="C15" s="281"/>
      <c r="D15" s="279" t="s">
        <v>707</v>
      </c>
      <c r="E15" s="279"/>
      <c r="F15" s="279"/>
      <c r="G15" s="279"/>
      <c r="H15" s="279"/>
      <c r="I15" s="279"/>
      <c r="J15" s="279"/>
      <c r="K15" s="277"/>
    </row>
    <row r="16" s="1" customFormat="1" ht="15" customHeight="1">
      <c r="B16" s="280"/>
      <c r="C16" s="281"/>
      <c r="D16" s="279" t="s">
        <v>708</v>
      </c>
      <c r="E16" s="279"/>
      <c r="F16" s="279"/>
      <c r="G16" s="279"/>
      <c r="H16" s="279"/>
      <c r="I16" s="279"/>
      <c r="J16" s="279"/>
      <c r="K16" s="277"/>
    </row>
    <row r="17" s="1" customFormat="1" ht="15" customHeight="1">
      <c r="B17" s="280"/>
      <c r="C17" s="281"/>
      <c r="D17" s="279" t="s">
        <v>709</v>
      </c>
      <c r="E17" s="279"/>
      <c r="F17" s="279"/>
      <c r="G17" s="279"/>
      <c r="H17" s="279"/>
      <c r="I17" s="279"/>
      <c r="J17" s="279"/>
      <c r="K17" s="277"/>
    </row>
    <row r="18" s="1" customFormat="1" ht="15" customHeight="1">
      <c r="B18" s="280"/>
      <c r="C18" s="281"/>
      <c r="D18" s="281"/>
      <c r="E18" s="283" t="s">
        <v>75</v>
      </c>
      <c r="F18" s="279" t="s">
        <v>710</v>
      </c>
      <c r="G18" s="279"/>
      <c r="H18" s="279"/>
      <c r="I18" s="279"/>
      <c r="J18" s="279"/>
      <c r="K18" s="277"/>
    </row>
    <row r="19" s="1" customFormat="1" ht="15" customHeight="1">
      <c r="B19" s="280"/>
      <c r="C19" s="281"/>
      <c r="D19" s="281"/>
      <c r="E19" s="283" t="s">
        <v>711</v>
      </c>
      <c r="F19" s="279" t="s">
        <v>712</v>
      </c>
      <c r="G19" s="279"/>
      <c r="H19" s="279"/>
      <c r="I19" s="279"/>
      <c r="J19" s="279"/>
      <c r="K19" s="277"/>
    </row>
    <row r="20" s="1" customFormat="1" ht="15" customHeight="1">
      <c r="B20" s="280"/>
      <c r="C20" s="281"/>
      <c r="D20" s="281"/>
      <c r="E20" s="283" t="s">
        <v>713</v>
      </c>
      <c r="F20" s="279" t="s">
        <v>714</v>
      </c>
      <c r="G20" s="279"/>
      <c r="H20" s="279"/>
      <c r="I20" s="279"/>
      <c r="J20" s="279"/>
      <c r="K20" s="277"/>
    </row>
    <row r="21" s="1" customFormat="1" ht="15" customHeight="1">
      <c r="B21" s="280"/>
      <c r="C21" s="281"/>
      <c r="D21" s="281"/>
      <c r="E21" s="283" t="s">
        <v>715</v>
      </c>
      <c r="F21" s="279" t="s">
        <v>716</v>
      </c>
      <c r="G21" s="279"/>
      <c r="H21" s="279"/>
      <c r="I21" s="279"/>
      <c r="J21" s="279"/>
      <c r="K21" s="277"/>
    </row>
    <row r="22" s="1" customFormat="1" ht="15" customHeight="1">
      <c r="B22" s="280"/>
      <c r="C22" s="281"/>
      <c r="D22" s="281"/>
      <c r="E22" s="283" t="s">
        <v>717</v>
      </c>
      <c r="F22" s="279" t="s">
        <v>718</v>
      </c>
      <c r="G22" s="279"/>
      <c r="H22" s="279"/>
      <c r="I22" s="279"/>
      <c r="J22" s="279"/>
      <c r="K22" s="277"/>
    </row>
    <row r="23" s="1" customFormat="1" ht="15" customHeight="1">
      <c r="B23" s="280"/>
      <c r="C23" s="281"/>
      <c r="D23" s="281"/>
      <c r="E23" s="283" t="s">
        <v>719</v>
      </c>
      <c r="F23" s="279" t="s">
        <v>720</v>
      </c>
      <c r="G23" s="279"/>
      <c r="H23" s="279"/>
      <c r="I23" s="279"/>
      <c r="J23" s="279"/>
      <c r="K23" s="277"/>
    </row>
    <row r="24" s="1" customFormat="1" ht="12.75" customHeight="1">
      <c r="B24" s="280"/>
      <c r="C24" s="281"/>
      <c r="D24" s="281"/>
      <c r="E24" s="281"/>
      <c r="F24" s="281"/>
      <c r="G24" s="281"/>
      <c r="H24" s="281"/>
      <c r="I24" s="281"/>
      <c r="J24" s="281"/>
      <c r="K24" s="277"/>
    </row>
    <row r="25" s="1" customFormat="1" ht="15" customHeight="1">
      <c r="B25" s="280"/>
      <c r="C25" s="279" t="s">
        <v>721</v>
      </c>
      <c r="D25" s="279"/>
      <c r="E25" s="279"/>
      <c r="F25" s="279"/>
      <c r="G25" s="279"/>
      <c r="H25" s="279"/>
      <c r="I25" s="279"/>
      <c r="J25" s="279"/>
      <c r="K25" s="277"/>
    </row>
    <row r="26" s="1" customFormat="1" ht="15" customHeight="1">
      <c r="B26" s="280"/>
      <c r="C26" s="279" t="s">
        <v>722</v>
      </c>
      <c r="D26" s="279"/>
      <c r="E26" s="279"/>
      <c r="F26" s="279"/>
      <c r="G26" s="279"/>
      <c r="H26" s="279"/>
      <c r="I26" s="279"/>
      <c r="J26" s="279"/>
      <c r="K26" s="277"/>
    </row>
    <row r="27" s="1" customFormat="1" ht="15" customHeight="1">
      <c r="B27" s="280"/>
      <c r="C27" s="279"/>
      <c r="D27" s="279" t="s">
        <v>723</v>
      </c>
      <c r="E27" s="279"/>
      <c r="F27" s="279"/>
      <c r="G27" s="279"/>
      <c r="H27" s="279"/>
      <c r="I27" s="279"/>
      <c r="J27" s="279"/>
      <c r="K27" s="277"/>
    </row>
    <row r="28" s="1" customFormat="1" ht="15" customHeight="1">
      <c r="B28" s="280"/>
      <c r="C28" s="281"/>
      <c r="D28" s="279" t="s">
        <v>724</v>
      </c>
      <c r="E28" s="279"/>
      <c r="F28" s="279"/>
      <c r="G28" s="279"/>
      <c r="H28" s="279"/>
      <c r="I28" s="279"/>
      <c r="J28" s="279"/>
      <c r="K28" s="277"/>
    </row>
    <row r="29" s="1" customFormat="1" ht="12.75" customHeight="1">
      <c r="B29" s="280"/>
      <c r="C29" s="281"/>
      <c r="D29" s="281"/>
      <c r="E29" s="281"/>
      <c r="F29" s="281"/>
      <c r="G29" s="281"/>
      <c r="H29" s="281"/>
      <c r="I29" s="281"/>
      <c r="J29" s="281"/>
      <c r="K29" s="277"/>
    </row>
    <row r="30" s="1" customFormat="1" ht="15" customHeight="1">
      <c r="B30" s="280"/>
      <c r="C30" s="281"/>
      <c r="D30" s="279" t="s">
        <v>725</v>
      </c>
      <c r="E30" s="279"/>
      <c r="F30" s="279"/>
      <c r="G30" s="279"/>
      <c r="H30" s="279"/>
      <c r="I30" s="279"/>
      <c r="J30" s="279"/>
      <c r="K30" s="277"/>
    </row>
    <row r="31" s="1" customFormat="1" ht="15" customHeight="1">
      <c r="B31" s="280"/>
      <c r="C31" s="281"/>
      <c r="D31" s="279" t="s">
        <v>726</v>
      </c>
      <c r="E31" s="279"/>
      <c r="F31" s="279"/>
      <c r="G31" s="279"/>
      <c r="H31" s="279"/>
      <c r="I31" s="279"/>
      <c r="J31" s="279"/>
      <c r="K31" s="277"/>
    </row>
    <row r="32" s="1" customFormat="1" ht="12.75" customHeight="1">
      <c r="B32" s="280"/>
      <c r="C32" s="281"/>
      <c r="D32" s="281"/>
      <c r="E32" s="281"/>
      <c r="F32" s="281"/>
      <c r="G32" s="281"/>
      <c r="H32" s="281"/>
      <c r="I32" s="281"/>
      <c r="J32" s="281"/>
      <c r="K32" s="277"/>
    </row>
    <row r="33" s="1" customFormat="1" ht="15" customHeight="1">
      <c r="B33" s="280"/>
      <c r="C33" s="281"/>
      <c r="D33" s="279" t="s">
        <v>727</v>
      </c>
      <c r="E33" s="279"/>
      <c r="F33" s="279"/>
      <c r="G33" s="279"/>
      <c r="H33" s="279"/>
      <c r="I33" s="279"/>
      <c r="J33" s="279"/>
      <c r="K33" s="277"/>
    </row>
    <row r="34" s="1" customFormat="1" ht="15" customHeight="1">
      <c r="B34" s="280"/>
      <c r="C34" s="281"/>
      <c r="D34" s="279" t="s">
        <v>728</v>
      </c>
      <c r="E34" s="279"/>
      <c r="F34" s="279"/>
      <c r="G34" s="279"/>
      <c r="H34" s="279"/>
      <c r="I34" s="279"/>
      <c r="J34" s="279"/>
      <c r="K34" s="277"/>
    </row>
    <row r="35" s="1" customFormat="1" ht="15" customHeight="1">
      <c r="B35" s="280"/>
      <c r="C35" s="281"/>
      <c r="D35" s="279" t="s">
        <v>729</v>
      </c>
      <c r="E35" s="279"/>
      <c r="F35" s="279"/>
      <c r="G35" s="279"/>
      <c r="H35" s="279"/>
      <c r="I35" s="279"/>
      <c r="J35" s="279"/>
      <c r="K35" s="277"/>
    </row>
    <row r="36" s="1" customFormat="1" ht="15" customHeight="1">
      <c r="B36" s="280"/>
      <c r="C36" s="281"/>
      <c r="D36" s="279"/>
      <c r="E36" s="282" t="s">
        <v>106</v>
      </c>
      <c r="F36" s="279"/>
      <c r="G36" s="279" t="s">
        <v>730</v>
      </c>
      <c r="H36" s="279"/>
      <c r="I36" s="279"/>
      <c r="J36" s="279"/>
      <c r="K36" s="277"/>
    </row>
    <row r="37" s="1" customFormat="1" ht="30.75" customHeight="1">
      <c r="B37" s="280"/>
      <c r="C37" s="281"/>
      <c r="D37" s="279"/>
      <c r="E37" s="282" t="s">
        <v>731</v>
      </c>
      <c r="F37" s="279"/>
      <c r="G37" s="279" t="s">
        <v>732</v>
      </c>
      <c r="H37" s="279"/>
      <c r="I37" s="279"/>
      <c r="J37" s="279"/>
      <c r="K37" s="277"/>
    </row>
    <row r="38" s="1" customFormat="1" ht="15" customHeight="1">
      <c r="B38" s="280"/>
      <c r="C38" s="281"/>
      <c r="D38" s="279"/>
      <c r="E38" s="282" t="s">
        <v>52</v>
      </c>
      <c r="F38" s="279"/>
      <c r="G38" s="279" t="s">
        <v>733</v>
      </c>
      <c r="H38" s="279"/>
      <c r="I38" s="279"/>
      <c r="J38" s="279"/>
      <c r="K38" s="277"/>
    </row>
    <row r="39" s="1" customFormat="1" ht="15" customHeight="1">
      <c r="B39" s="280"/>
      <c r="C39" s="281"/>
      <c r="D39" s="279"/>
      <c r="E39" s="282" t="s">
        <v>53</v>
      </c>
      <c r="F39" s="279"/>
      <c r="G39" s="279" t="s">
        <v>734</v>
      </c>
      <c r="H39" s="279"/>
      <c r="I39" s="279"/>
      <c r="J39" s="279"/>
      <c r="K39" s="277"/>
    </row>
    <row r="40" s="1" customFormat="1" ht="15" customHeight="1">
      <c r="B40" s="280"/>
      <c r="C40" s="281"/>
      <c r="D40" s="279"/>
      <c r="E40" s="282" t="s">
        <v>107</v>
      </c>
      <c r="F40" s="279"/>
      <c r="G40" s="279" t="s">
        <v>735</v>
      </c>
      <c r="H40" s="279"/>
      <c r="I40" s="279"/>
      <c r="J40" s="279"/>
      <c r="K40" s="277"/>
    </row>
    <row r="41" s="1" customFormat="1" ht="15" customHeight="1">
      <c r="B41" s="280"/>
      <c r="C41" s="281"/>
      <c r="D41" s="279"/>
      <c r="E41" s="282" t="s">
        <v>108</v>
      </c>
      <c r="F41" s="279"/>
      <c r="G41" s="279" t="s">
        <v>736</v>
      </c>
      <c r="H41" s="279"/>
      <c r="I41" s="279"/>
      <c r="J41" s="279"/>
      <c r="K41" s="277"/>
    </row>
    <row r="42" s="1" customFormat="1" ht="15" customHeight="1">
      <c r="B42" s="280"/>
      <c r="C42" s="281"/>
      <c r="D42" s="279"/>
      <c r="E42" s="282" t="s">
        <v>737</v>
      </c>
      <c r="F42" s="279"/>
      <c r="G42" s="279" t="s">
        <v>738</v>
      </c>
      <c r="H42" s="279"/>
      <c r="I42" s="279"/>
      <c r="J42" s="279"/>
      <c r="K42" s="277"/>
    </row>
    <row r="43" s="1" customFormat="1" ht="15" customHeight="1">
      <c r="B43" s="280"/>
      <c r="C43" s="281"/>
      <c r="D43" s="279"/>
      <c r="E43" s="282"/>
      <c r="F43" s="279"/>
      <c r="G43" s="279" t="s">
        <v>739</v>
      </c>
      <c r="H43" s="279"/>
      <c r="I43" s="279"/>
      <c r="J43" s="279"/>
      <c r="K43" s="277"/>
    </row>
    <row r="44" s="1" customFormat="1" ht="15" customHeight="1">
      <c r="B44" s="280"/>
      <c r="C44" s="281"/>
      <c r="D44" s="279"/>
      <c r="E44" s="282" t="s">
        <v>740</v>
      </c>
      <c r="F44" s="279"/>
      <c r="G44" s="279" t="s">
        <v>741</v>
      </c>
      <c r="H44" s="279"/>
      <c r="I44" s="279"/>
      <c r="J44" s="279"/>
      <c r="K44" s="277"/>
    </row>
    <row r="45" s="1" customFormat="1" ht="15" customHeight="1">
      <c r="B45" s="280"/>
      <c r="C45" s="281"/>
      <c r="D45" s="279"/>
      <c r="E45" s="282" t="s">
        <v>110</v>
      </c>
      <c r="F45" s="279"/>
      <c r="G45" s="279" t="s">
        <v>742</v>
      </c>
      <c r="H45" s="279"/>
      <c r="I45" s="279"/>
      <c r="J45" s="279"/>
      <c r="K45" s="277"/>
    </row>
    <row r="46" s="1" customFormat="1" ht="12.75" customHeight="1">
      <c r="B46" s="280"/>
      <c r="C46" s="281"/>
      <c r="D46" s="279"/>
      <c r="E46" s="279"/>
      <c r="F46" s="279"/>
      <c r="G46" s="279"/>
      <c r="H46" s="279"/>
      <c r="I46" s="279"/>
      <c r="J46" s="279"/>
      <c r="K46" s="277"/>
    </row>
    <row r="47" s="1" customFormat="1" ht="15" customHeight="1">
      <c r="B47" s="280"/>
      <c r="C47" s="281"/>
      <c r="D47" s="279" t="s">
        <v>743</v>
      </c>
      <c r="E47" s="279"/>
      <c r="F47" s="279"/>
      <c r="G47" s="279"/>
      <c r="H47" s="279"/>
      <c r="I47" s="279"/>
      <c r="J47" s="279"/>
      <c r="K47" s="277"/>
    </row>
    <row r="48" s="1" customFormat="1" ht="15" customHeight="1">
      <c r="B48" s="280"/>
      <c r="C48" s="281"/>
      <c r="D48" s="281"/>
      <c r="E48" s="279" t="s">
        <v>744</v>
      </c>
      <c r="F48" s="279"/>
      <c r="G48" s="279"/>
      <c r="H48" s="279"/>
      <c r="I48" s="279"/>
      <c r="J48" s="279"/>
      <c r="K48" s="277"/>
    </row>
    <row r="49" s="1" customFormat="1" ht="15" customHeight="1">
      <c r="B49" s="280"/>
      <c r="C49" s="281"/>
      <c r="D49" s="281"/>
      <c r="E49" s="279" t="s">
        <v>745</v>
      </c>
      <c r="F49" s="279"/>
      <c r="G49" s="279"/>
      <c r="H49" s="279"/>
      <c r="I49" s="279"/>
      <c r="J49" s="279"/>
      <c r="K49" s="277"/>
    </row>
    <row r="50" s="1" customFormat="1" ht="15" customHeight="1">
      <c r="B50" s="280"/>
      <c r="C50" s="281"/>
      <c r="D50" s="281"/>
      <c r="E50" s="279" t="s">
        <v>746</v>
      </c>
      <c r="F50" s="279"/>
      <c r="G50" s="279"/>
      <c r="H50" s="279"/>
      <c r="I50" s="279"/>
      <c r="J50" s="279"/>
      <c r="K50" s="277"/>
    </row>
    <row r="51" s="1" customFormat="1" ht="15" customHeight="1">
      <c r="B51" s="280"/>
      <c r="C51" s="281"/>
      <c r="D51" s="279" t="s">
        <v>747</v>
      </c>
      <c r="E51" s="279"/>
      <c r="F51" s="279"/>
      <c r="G51" s="279"/>
      <c r="H51" s="279"/>
      <c r="I51" s="279"/>
      <c r="J51" s="279"/>
      <c r="K51" s="277"/>
    </row>
    <row r="52" s="1" customFormat="1" ht="25.5" customHeight="1">
      <c r="B52" s="275"/>
      <c r="C52" s="276" t="s">
        <v>748</v>
      </c>
      <c r="D52" s="276"/>
      <c r="E52" s="276"/>
      <c r="F52" s="276"/>
      <c r="G52" s="276"/>
      <c r="H52" s="276"/>
      <c r="I52" s="276"/>
      <c r="J52" s="276"/>
      <c r="K52" s="277"/>
    </row>
    <row r="53" s="1" customFormat="1" ht="5.25" customHeight="1">
      <c r="B53" s="275"/>
      <c r="C53" s="278"/>
      <c r="D53" s="278"/>
      <c r="E53" s="278"/>
      <c r="F53" s="278"/>
      <c r="G53" s="278"/>
      <c r="H53" s="278"/>
      <c r="I53" s="278"/>
      <c r="J53" s="278"/>
      <c r="K53" s="277"/>
    </row>
    <row r="54" s="1" customFormat="1" ht="15" customHeight="1">
      <c r="B54" s="275"/>
      <c r="C54" s="279" t="s">
        <v>749</v>
      </c>
      <c r="D54" s="279"/>
      <c r="E54" s="279"/>
      <c r="F54" s="279"/>
      <c r="G54" s="279"/>
      <c r="H54" s="279"/>
      <c r="I54" s="279"/>
      <c r="J54" s="279"/>
      <c r="K54" s="277"/>
    </row>
    <row r="55" s="1" customFormat="1" ht="15" customHeight="1">
      <c r="B55" s="275"/>
      <c r="C55" s="279" t="s">
        <v>750</v>
      </c>
      <c r="D55" s="279"/>
      <c r="E55" s="279"/>
      <c r="F55" s="279"/>
      <c r="G55" s="279"/>
      <c r="H55" s="279"/>
      <c r="I55" s="279"/>
      <c r="J55" s="279"/>
      <c r="K55" s="277"/>
    </row>
    <row r="56" s="1" customFormat="1" ht="12.75" customHeight="1">
      <c r="B56" s="275"/>
      <c r="C56" s="279"/>
      <c r="D56" s="279"/>
      <c r="E56" s="279"/>
      <c r="F56" s="279"/>
      <c r="G56" s="279"/>
      <c r="H56" s="279"/>
      <c r="I56" s="279"/>
      <c r="J56" s="279"/>
      <c r="K56" s="277"/>
    </row>
    <row r="57" s="1" customFormat="1" ht="15" customHeight="1">
      <c r="B57" s="275"/>
      <c r="C57" s="279" t="s">
        <v>751</v>
      </c>
      <c r="D57" s="279"/>
      <c r="E57" s="279"/>
      <c r="F57" s="279"/>
      <c r="G57" s="279"/>
      <c r="H57" s="279"/>
      <c r="I57" s="279"/>
      <c r="J57" s="279"/>
      <c r="K57" s="277"/>
    </row>
    <row r="58" s="1" customFormat="1" ht="15" customHeight="1">
      <c r="B58" s="275"/>
      <c r="C58" s="281"/>
      <c r="D58" s="279" t="s">
        <v>752</v>
      </c>
      <c r="E58" s="279"/>
      <c r="F58" s="279"/>
      <c r="G58" s="279"/>
      <c r="H58" s="279"/>
      <c r="I58" s="279"/>
      <c r="J58" s="279"/>
      <c r="K58" s="277"/>
    </row>
    <row r="59" s="1" customFormat="1" ht="15" customHeight="1">
      <c r="B59" s="275"/>
      <c r="C59" s="281"/>
      <c r="D59" s="279" t="s">
        <v>753</v>
      </c>
      <c r="E59" s="279"/>
      <c r="F59" s="279"/>
      <c r="G59" s="279"/>
      <c r="H59" s="279"/>
      <c r="I59" s="279"/>
      <c r="J59" s="279"/>
      <c r="K59" s="277"/>
    </row>
    <row r="60" s="1" customFormat="1" ht="15" customHeight="1">
      <c r="B60" s="275"/>
      <c r="C60" s="281"/>
      <c r="D60" s="279" t="s">
        <v>754</v>
      </c>
      <c r="E60" s="279"/>
      <c r="F60" s="279"/>
      <c r="G60" s="279"/>
      <c r="H60" s="279"/>
      <c r="I60" s="279"/>
      <c r="J60" s="279"/>
      <c r="K60" s="277"/>
    </row>
    <row r="61" s="1" customFormat="1" ht="15" customHeight="1">
      <c r="B61" s="275"/>
      <c r="C61" s="281"/>
      <c r="D61" s="279" t="s">
        <v>755</v>
      </c>
      <c r="E61" s="279"/>
      <c r="F61" s="279"/>
      <c r="G61" s="279"/>
      <c r="H61" s="279"/>
      <c r="I61" s="279"/>
      <c r="J61" s="279"/>
      <c r="K61" s="277"/>
    </row>
    <row r="62" s="1" customFormat="1" ht="15" customHeight="1">
      <c r="B62" s="275"/>
      <c r="C62" s="281"/>
      <c r="D62" s="284" t="s">
        <v>756</v>
      </c>
      <c r="E62" s="284"/>
      <c r="F62" s="284"/>
      <c r="G62" s="284"/>
      <c r="H62" s="284"/>
      <c r="I62" s="284"/>
      <c r="J62" s="284"/>
      <c r="K62" s="277"/>
    </row>
    <row r="63" s="1" customFormat="1" ht="15" customHeight="1">
      <c r="B63" s="275"/>
      <c r="C63" s="281"/>
      <c r="D63" s="279" t="s">
        <v>757</v>
      </c>
      <c r="E63" s="279"/>
      <c r="F63" s="279"/>
      <c r="G63" s="279"/>
      <c r="H63" s="279"/>
      <c r="I63" s="279"/>
      <c r="J63" s="279"/>
      <c r="K63" s="277"/>
    </row>
    <row r="64" s="1" customFormat="1" ht="12.75" customHeight="1">
      <c r="B64" s="275"/>
      <c r="C64" s="281"/>
      <c r="D64" s="281"/>
      <c r="E64" s="285"/>
      <c r="F64" s="281"/>
      <c r="G64" s="281"/>
      <c r="H64" s="281"/>
      <c r="I64" s="281"/>
      <c r="J64" s="281"/>
      <c r="K64" s="277"/>
    </row>
    <row r="65" s="1" customFormat="1" ht="15" customHeight="1">
      <c r="B65" s="275"/>
      <c r="C65" s="281"/>
      <c r="D65" s="279" t="s">
        <v>758</v>
      </c>
      <c r="E65" s="279"/>
      <c r="F65" s="279"/>
      <c r="G65" s="279"/>
      <c r="H65" s="279"/>
      <c r="I65" s="279"/>
      <c r="J65" s="279"/>
      <c r="K65" s="277"/>
    </row>
    <row r="66" s="1" customFormat="1" ht="15" customHeight="1">
      <c r="B66" s="275"/>
      <c r="C66" s="281"/>
      <c r="D66" s="284" t="s">
        <v>759</v>
      </c>
      <c r="E66" s="284"/>
      <c r="F66" s="284"/>
      <c r="G66" s="284"/>
      <c r="H66" s="284"/>
      <c r="I66" s="284"/>
      <c r="J66" s="284"/>
      <c r="K66" s="277"/>
    </row>
    <row r="67" s="1" customFormat="1" ht="15" customHeight="1">
      <c r="B67" s="275"/>
      <c r="C67" s="281"/>
      <c r="D67" s="279" t="s">
        <v>760</v>
      </c>
      <c r="E67" s="279"/>
      <c r="F67" s="279"/>
      <c r="G67" s="279"/>
      <c r="H67" s="279"/>
      <c r="I67" s="279"/>
      <c r="J67" s="279"/>
      <c r="K67" s="277"/>
    </row>
    <row r="68" s="1" customFormat="1" ht="15" customHeight="1">
      <c r="B68" s="275"/>
      <c r="C68" s="281"/>
      <c r="D68" s="279" t="s">
        <v>761</v>
      </c>
      <c r="E68" s="279"/>
      <c r="F68" s="279"/>
      <c r="G68" s="279"/>
      <c r="H68" s="279"/>
      <c r="I68" s="279"/>
      <c r="J68" s="279"/>
      <c r="K68" s="277"/>
    </row>
    <row r="69" s="1" customFormat="1" ht="15" customHeight="1">
      <c r="B69" s="275"/>
      <c r="C69" s="281"/>
      <c r="D69" s="279" t="s">
        <v>762</v>
      </c>
      <c r="E69" s="279"/>
      <c r="F69" s="279"/>
      <c r="G69" s="279"/>
      <c r="H69" s="279"/>
      <c r="I69" s="279"/>
      <c r="J69" s="279"/>
      <c r="K69" s="277"/>
    </row>
    <row r="70" s="1" customFormat="1" ht="15" customHeight="1">
      <c r="B70" s="275"/>
      <c r="C70" s="281"/>
      <c r="D70" s="279" t="s">
        <v>763</v>
      </c>
      <c r="E70" s="279"/>
      <c r="F70" s="279"/>
      <c r="G70" s="279"/>
      <c r="H70" s="279"/>
      <c r="I70" s="279"/>
      <c r="J70" s="279"/>
      <c r="K70" s="277"/>
    </row>
    <row r="71" s="1" customFormat="1" ht="12.75" customHeight="1">
      <c r="B71" s="286"/>
      <c r="C71" s="287"/>
      <c r="D71" s="287"/>
      <c r="E71" s="287"/>
      <c r="F71" s="287"/>
      <c r="G71" s="287"/>
      <c r="H71" s="287"/>
      <c r="I71" s="287"/>
      <c r="J71" s="287"/>
      <c r="K71" s="288"/>
    </row>
    <row r="72" s="1" customFormat="1" ht="18.75" customHeight="1">
      <c r="B72" s="289"/>
      <c r="C72" s="289"/>
      <c r="D72" s="289"/>
      <c r="E72" s="289"/>
      <c r="F72" s="289"/>
      <c r="G72" s="289"/>
      <c r="H72" s="289"/>
      <c r="I72" s="289"/>
      <c r="J72" s="289"/>
      <c r="K72" s="290"/>
    </row>
    <row r="73" s="1" customFormat="1" ht="18.75" customHeight="1">
      <c r="B73" s="290"/>
      <c r="C73" s="290"/>
      <c r="D73" s="290"/>
      <c r="E73" s="290"/>
      <c r="F73" s="290"/>
      <c r="G73" s="290"/>
      <c r="H73" s="290"/>
      <c r="I73" s="290"/>
      <c r="J73" s="290"/>
      <c r="K73" s="290"/>
    </row>
    <row r="74" s="1" customFormat="1" ht="7.5" customHeight="1">
      <c r="B74" s="291"/>
      <c r="C74" s="292"/>
      <c r="D74" s="292"/>
      <c r="E74" s="292"/>
      <c r="F74" s="292"/>
      <c r="G74" s="292"/>
      <c r="H74" s="292"/>
      <c r="I74" s="292"/>
      <c r="J74" s="292"/>
      <c r="K74" s="293"/>
    </row>
    <row r="75" s="1" customFormat="1" ht="45" customHeight="1">
      <c r="B75" s="294"/>
      <c r="C75" s="295" t="s">
        <v>764</v>
      </c>
      <c r="D75" s="295"/>
      <c r="E75" s="295"/>
      <c r="F75" s="295"/>
      <c r="G75" s="295"/>
      <c r="H75" s="295"/>
      <c r="I75" s="295"/>
      <c r="J75" s="295"/>
      <c r="K75" s="296"/>
    </row>
    <row r="76" s="1" customFormat="1" ht="17.25" customHeight="1">
      <c r="B76" s="294"/>
      <c r="C76" s="297" t="s">
        <v>765</v>
      </c>
      <c r="D76" s="297"/>
      <c r="E76" s="297"/>
      <c r="F76" s="297" t="s">
        <v>766</v>
      </c>
      <c r="G76" s="298"/>
      <c r="H76" s="297" t="s">
        <v>53</v>
      </c>
      <c r="I76" s="297" t="s">
        <v>56</v>
      </c>
      <c r="J76" s="297" t="s">
        <v>767</v>
      </c>
      <c r="K76" s="296"/>
    </row>
    <row r="77" s="1" customFormat="1" ht="17.25" customHeight="1">
      <c r="B77" s="294"/>
      <c r="C77" s="299" t="s">
        <v>768</v>
      </c>
      <c r="D77" s="299"/>
      <c r="E77" s="299"/>
      <c r="F77" s="300" t="s">
        <v>769</v>
      </c>
      <c r="G77" s="301"/>
      <c r="H77" s="299"/>
      <c r="I77" s="299"/>
      <c r="J77" s="299" t="s">
        <v>770</v>
      </c>
      <c r="K77" s="296"/>
    </row>
    <row r="78" s="1" customFormat="1" ht="5.25" customHeight="1">
      <c r="B78" s="294"/>
      <c r="C78" s="302"/>
      <c r="D78" s="302"/>
      <c r="E78" s="302"/>
      <c r="F78" s="302"/>
      <c r="G78" s="303"/>
      <c r="H78" s="302"/>
      <c r="I78" s="302"/>
      <c r="J78" s="302"/>
      <c r="K78" s="296"/>
    </row>
    <row r="79" s="1" customFormat="1" ht="15" customHeight="1">
      <c r="B79" s="294"/>
      <c r="C79" s="282" t="s">
        <v>52</v>
      </c>
      <c r="D79" s="304"/>
      <c r="E79" s="304"/>
      <c r="F79" s="305" t="s">
        <v>771</v>
      </c>
      <c r="G79" s="306"/>
      <c r="H79" s="282" t="s">
        <v>772</v>
      </c>
      <c r="I79" s="282" t="s">
        <v>773</v>
      </c>
      <c r="J79" s="282">
        <v>20</v>
      </c>
      <c r="K79" s="296"/>
    </row>
    <row r="80" s="1" customFormat="1" ht="15" customHeight="1">
      <c r="B80" s="294"/>
      <c r="C80" s="282" t="s">
        <v>774</v>
      </c>
      <c r="D80" s="282"/>
      <c r="E80" s="282"/>
      <c r="F80" s="305" t="s">
        <v>771</v>
      </c>
      <c r="G80" s="306"/>
      <c r="H80" s="282" t="s">
        <v>775</v>
      </c>
      <c r="I80" s="282" t="s">
        <v>773</v>
      </c>
      <c r="J80" s="282">
        <v>120</v>
      </c>
      <c r="K80" s="296"/>
    </row>
    <row r="81" s="1" customFormat="1" ht="15" customHeight="1">
      <c r="B81" s="307"/>
      <c r="C81" s="282" t="s">
        <v>776</v>
      </c>
      <c r="D81" s="282"/>
      <c r="E81" s="282"/>
      <c r="F81" s="305" t="s">
        <v>777</v>
      </c>
      <c r="G81" s="306"/>
      <c r="H81" s="282" t="s">
        <v>778</v>
      </c>
      <c r="I81" s="282" t="s">
        <v>773</v>
      </c>
      <c r="J81" s="282">
        <v>50</v>
      </c>
      <c r="K81" s="296"/>
    </row>
    <row r="82" s="1" customFormat="1" ht="15" customHeight="1">
      <c r="B82" s="307"/>
      <c r="C82" s="282" t="s">
        <v>779</v>
      </c>
      <c r="D82" s="282"/>
      <c r="E82" s="282"/>
      <c r="F82" s="305" t="s">
        <v>771</v>
      </c>
      <c r="G82" s="306"/>
      <c r="H82" s="282" t="s">
        <v>780</v>
      </c>
      <c r="I82" s="282" t="s">
        <v>781</v>
      </c>
      <c r="J82" s="282"/>
      <c r="K82" s="296"/>
    </row>
    <row r="83" s="1" customFormat="1" ht="15" customHeight="1">
      <c r="B83" s="307"/>
      <c r="C83" s="308" t="s">
        <v>782</v>
      </c>
      <c r="D83" s="308"/>
      <c r="E83" s="308"/>
      <c r="F83" s="309" t="s">
        <v>777</v>
      </c>
      <c r="G83" s="308"/>
      <c r="H83" s="308" t="s">
        <v>783</v>
      </c>
      <c r="I83" s="308" t="s">
        <v>773</v>
      </c>
      <c r="J83" s="308">
        <v>15</v>
      </c>
      <c r="K83" s="296"/>
    </row>
    <row r="84" s="1" customFormat="1" ht="15" customHeight="1">
      <c r="B84" s="307"/>
      <c r="C84" s="308" t="s">
        <v>784</v>
      </c>
      <c r="D84" s="308"/>
      <c r="E84" s="308"/>
      <c r="F84" s="309" t="s">
        <v>777</v>
      </c>
      <c r="G84" s="308"/>
      <c r="H84" s="308" t="s">
        <v>785</v>
      </c>
      <c r="I84" s="308" t="s">
        <v>773</v>
      </c>
      <c r="J84" s="308">
        <v>15</v>
      </c>
      <c r="K84" s="296"/>
    </row>
    <row r="85" s="1" customFormat="1" ht="15" customHeight="1">
      <c r="B85" s="307"/>
      <c r="C85" s="308" t="s">
        <v>786</v>
      </c>
      <c r="D85" s="308"/>
      <c r="E85" s="308"/>
      <c r="F85" s="309" t="s">
        <v>777</v>
      </c>
      <c r="G85" s="308"/>
      <c r="H85" s="308" t="s">
        <v>787</v>
      </c>
      <c r="I85" s="308" t="s">
        <v>773</v>
      </c>
      <c r="J85" s="308">
        <v>20</v>
      </c>
      <c r="K85" s="296"/>
    </row>
    <row r="86" s="1" customFormat="1" ht="15" customHeight="1">
      <c r="B86" s="307"/>
      <c r="C86" s="308" t="s">
        <v>788</v>
      </c>
      <c r="D86" s="308"/>
      <c r="E86" s="308"/>
      <c r="F86" s="309" t="s">
        <v>777</v>
      </c>
      <c r="G86" s="308"/>
      <c r="H86" s="308" t="s">
        <v>789</v>
      </c>
      <c r="I86" s="308" t="s">
        <v>773</v>
      </c>
      <c r="J86" s="308">
        <v>20</v>
      </c>
      <c r="K86" s="296"/>
    </row>
    <row r="87" s="1" customFormat="1" ht="15" customHeight="1">
      <c r="B87" s="307"/>
      <c r="C87" s="282" t="s">
        <v>790</v>
      </c>
      <c r="D87" s="282"/>
      <c r="E87" s="282"/>
      <c r="F87" s="305" t="s">
        <v>777</v>
      </c>
      <c r="G87" s="306"/>
      <c r="H87" s="282" t="s">
        <v>791</v>
      </c>
      <c r="I87" s="282" t="s">
        <v>773</v>
      </c>
      <c r="J87" s="282">
        <v>50</v>
      </c>
      <c r="K87" s="296"/>
    </row>
    <row r="88" s="1" customFormat="1" ht="15" customHeight="1">
      <c r="B88" s="307"/>
      <c r="C88" s="282" t="s">
        <v>792</v>
      </c>
      <c r="D88" s="282"/>
      <c r="E88" s="282"/>
      <c r="F88" s="305" t="s">
        <v>777</v>
      </c>
      <c r="G88" s="306"/>
      <c r="H88" s="282" t="s">
        <v>793</v>
      </c>
      <c r="I88" s="282" t="s">
        <v>773</v>
      </c>
      <c r="J88" s="282">
        <v>20</v>
      </c>
      <c r="K88" s="296"/>
    </row>
    <row r="89" s="1" customFormat="1" ht="15" customHeight="1">
      <c r="B89" s="307"/>
      <c r="C89" s="282" t="s">
        <v>794</v>
      </c>
      <c r="D89" s="282"/>
      <c r="E89" s="282"/>
      <c r="F89" s="305" t="s">
        <v>777</v>
      </c>
      <c r="G89" s="306"/>
      <c r="H89" s="282" t="s">
        <v>795</v>
      </c>
      <c r="I89" s="282" t="s">
        <v>773</v>
      </c>
      <c r="J89" s="282">
        <v>20</v>
      </c>
      <c r="K89" s="296"/>
    </row>
    <row r="90" s="1" customFormat="1" ht="15" customHeight="1">
      <c r="B90" s="307"/>
      <c r="C90" s="282" t="s">
        <v>796</v>
      </c>
      <c r="D90" s="282"/>
      <c r="E90" s="282"/>
      <c r="F90" s="305" t="s">
        <v>777</v>
      </c>
      <c r="G90" s="306"/>
      <c r="H90" s="282" t="s">
        <v>797</v>
      </c>
      <c r="I90" s="282" t="s">
        <v>773</v>
      </c>
      <c r="J90" s="282">
        <v>50</v>
      </c>
      <c r="K90" s="296"/>
    </row>
    <row r="91" s="1" customFormat="1" ht="15" customHeight="1">
      <c r="B91" s="307"/>
      <c r="C91" s="282" t="s">
        <v>798</v>
      </c>
      <c r="D91" s="282"/>
      <c r="E91" s="282"/>
      <c r="F91" s="305" t="s">
        <v>777</v>
      </c>
      <c r="G91" s="306"/>
      <c r="H91" s="282" t="s">
        <v>798</v>
      </c>
      <c r="I91" s="282" t="s">
        <v>773</v>
      </c>
      <c r="J91" s="282">
        <v>50</v>
      </c>
      <c r="K91" s="296"/>
    </row>
    <row r="92" s="1" customFormat="1" ht="15" customHeight="1">
      <c r="B92" s="307"/>
      <c r="C92" s="282" t="s">
        <v>799</v>
      </c>
      <c r="D92" s="282"/>
      <c r="E92" s="282"/>
      <c r="F92" s="305" t="s">
        <v>777</v>
      </c>
      <c r="G92" s="306"/>
      <c r="H92" s="282" t="s">
        <v>800</v>
      </c>
      <c r="I92" s="282" t="s">
        <v>773</v>
      </c>
      <c r="J92" s="282">
        <v>255</v>
      </c>
      <c r="K92" s="296"/>
    </row>
    <row r="93" s="1" customFormat="1" ht="15" customHeight="1">
      <c r="B93" s="307"/>
      <c r="C93" s="282" t="s">
        <v>801</v>
      </c>
      <c r="D93" s="282"/>
      <c r="E93" s="282"/>
      <c r="F93" s="305" t="s">
        <v>771</v>
      </c>
      <c r="G93" s="306"/>
      <c r="H93" s="282" t="s">
        <v>802</v>
      </c>
      <c r="I93" s="282" t="s">
        <v>803</v>
      </c>
      <c r="J93" s="282"/>
      <c r="K93" s="296"/>
    </row>
    <row r="94" s="1" customFormat="1" ht="15" customHeight="1">
      <c r="B94" s="307"/>
      <c r="C94" s="282" t="s">
        <v>804</v>
      </c>
      <c r="D94" s="282"/>
      <c r="E94" s="282"/>
      <c r="F94" s="305" t="s">
        <v>771</v>
      </c>
      <c r="G94" s="306"/>
      <c r="H94" s="282" t="s">
        <v>805</v>
      </c>
      <c r="I94" s="282" t="s">
        <v>806</v>
      </c>
      <c r="J94" s="282"/>
      <c r="K94" s="296"/>
    </row>
    <row r="95" s="1" customFormat="1" ht="15" customHeight="1">
      <c r="B95" s="307"/>
      <c r="C95" s="282" t="s">
        <v>807</v>
      </c>
      <c r="D95" s="282"/>
      <c r="E95" s="282"/>
      <c r="F95" s="305" t="s">
        <v>771</v>
      </c>
      <c r="G95" s="306"/>
      <c r="H95" s="282" t="s">
        <v>807</v>
      </c>
      <c r="I95" s="282" t="s">
        <v>806</v>
      </c>
      <c r="J95" s="282"/>
      <c r="K95" s="296"/>
    </row>
    <row r="96" s="1" customFormat="1" ht="15" customHeight="1">
      <c r="B96" s="307"/>
      <c r="C96" s="282" t="s">
        <v>37</v>
      </c>
      <c r="D96" s="282"/>
      <c r="E96" s="282"/>
      <c r="F96" s="305" t="s">
        <v>771</v>
      </c>
      <c r="G96" s="306"/>
      <c r="H96" s="282" t="s">
        <v>808</v>
      </c>
      <c r="I96" s="282" t="s">
        <v>806</v>
      </c>
      <c r="J96" s="282"/>
      <c r="K96" s="296"/>
    </row>
    <row r="97" s="1" customFormat="1" ht="15" customHeight="1">
      <c r="B97" s="307"/>
      <c r="C97" s="282" t="s">
        <v>47</v>
      </c>
      <c r="D97" s="282"/>
      <c r="E97" s="282"/>
      <c r="F97" s="305" t="s">
        <v>771</v>
      </c>
      <c r="G97" s="306"/>
      <c r="H97" s="282" t="s">
        <v>809</v>
      </c>
      <c r="I97" s="282" t="s">
        <v>806</v>
      </c>
      <c r="J97" s="282"/>
      <c r="K97" s="296"/>
    </row>
    <row r="98" s="1" customFormat="1" ht="15" customHeight="1">
      <c r="B98" s="310"/>
      <c r="C98" s="311"/>
      <c r="D98" s="311"/>
      <c r="E98" s="311"/>
      <c r="F98" s="311"/>
      <c r="G98" s="311"/>
      <c r="H98" s="311"/>
      <c r="I98" s="311"/>
      <c r="J98" s="311"/>
      <c r="K98" s="312"/>
    </row>
    <row r="99" s="1" customFormat="1" ht="18.75" customHeight="1">
      <c r="B99" s="313"/>
      <c r="C99" s="314"/>
      <c r="D99" s="314"/>
      <c r="E99" s="314"/>
      <c r="F99" s="314"/>
      <c r="G99" s="314"/>
      <c r="H99" s="314"/>
      <c r="I99" s="314"/>
      <c r="J99" s="314"/>
      <c r="K99" s="313"/>
    </row>
    <row r="100" s="1" customFormat="1" ht="18.75" customHeight="1">
      <c r="B100" s="290"/>
      <c r="C100" s="290"/>
      <c r="D100" s="290"/>
      <c r="E100" s="290"/>
      <c r="F100" s="290"/>
      <c r="G100" s="290"/>
      <c r="H100" s="290"/>
      <c r="I100" s="290"/>
      <c r="J100" s="290"/>
      <c r="K100" s="290"/>
    </row>
    <row r="101" s="1" customFormat="1" ht="7.5" customHeight="1">
      <c r="B101" s="291"/>
      <c r="C101" s="292"/>
      <c r="D101" s="292"/>
      <c r="E101" s="292"/>
      <c r="F101" s="292"/>
      <c r="G101" s="292"/>
      <c r="H101" s="292"/>
      <c r="I101" s="292"/>
      <c r="J101" s="292"/>
      <c r="K101" s="293"/>
    </row>
    <row r="102" s="1" customFormat="1" ht="45" customHeight="1">
      <c r="B102" s="294"/>
      <c r="C102" s="295" t="s">
        <v>810</v>
      </c>
      <c r="D102" s="295"/>
      <c r="E102" s="295"/>
      <c r="F102" s="295"/>
      <c r="G102" s="295"/>
      <c r="H102" s="295"/>
      <c r="I102" s="295"/>
      <c r="J102" s="295"/>
      <c r="K102" s="296"/>
    </row>
    <row r="103" s="1" customFormat="1" ht="17.25" customHeight="1">
      <c r="B103" s="294"/>
      <c r="C103" s="297" t="s">
        <v>765</v>
      </c>
      <c r="D103" s="297"/>
      <c r="E103" s="297"/>
      <c r="F103" s="297" t="s">
        <v>766</v>
      </c>
      <c r="G103" s="298"/>
      <c r="H103" s="297" t="s">
        <v>53</v>
      </c>
      <c r="I103" s="297" t="s">
        <v>56</v>
      </c>
      <c r="J103" s="297" t="s">
        <v>767</v>
      </c>
      <c r="K103" s="296"/>
    </row>
    <row r="104" s="1" customFormat="1" ht="17.25" customHeight="1">
      <c r="B104" s="294"/>
      <c r="C104" s="299" t="s">
        <v>768</v>
      </c>
      <c r="D104" s="299"/>
      <c r="E104" s="299"/>
      <c r="F104" s="300" t="s">
        <v>769</v>
      </c>
      <c r="G104" s="301"/>
      <c r="H104" s="299"/>
      <c r="I104" s="299"/>
      <c r="J104" s="299" t="s">
        <v>770</v>
      </c>
      <c r="K104" s="296"/>
    </row>
    <row r="105" s="1" customFormat="1" ht="5.25" customHeight="1">
      <c r="B105" s="294"/>
      <c r="C105" s="297"/>
      <c r="D105" s="297"/>
      <c r="E105" s="297"/>
      <c r="F105" s="297"/>
      <c r="G105" s="315"/>
      <c r="H105" s="297"/>
      <c r="I105" s="297"/>
      <c r="J105" s="297"/>
      <c r="K105" s="296"/>
    </row>
    <row r="106" s="1" customFormat="1" ht="15" customHeight="1">
      <c r="B106" s="294"/>
      <c r="C106" s="282" t="s">
        <v>52</v>
      </c>
      <c r="D106" s="304"/>
      <c r="E106" s="304"/>
      <c r="F106" s="305" t="s">
        <v>771</v>
      </c>
      <c r="G106" s="282"/>
      <c r="H106" s="282" t="s">
        <v>811</v>
      </c>
      <c r="I106" s="282" t="s">
        <v>773</v>
      </c>
      <c r="J106" s="282">
        <v>20</v>
      </c>
      <c r="K106" s="296"/>
    </row>
    <row r="107" s="1" customFormat="1" ht="15" customHeight="1">
      <c r="B107" s="294"/>
      <c r="C107" s="282" t="s">
        <v>774</v>
      </c>
      <c r="D107" s="282"/>
      <c r="E107" s="282"/>
      <c r="F107" s="305" t="s">
        <v>771</v>
      </c>
      <c r="G107" s="282"/>
      <c r="H107" s="282" t="s">
        <v>811</v>
      </c>
      <c r="I107" s="282" t="s">
        <v>773</v>
      </c>
      <c r="J107" s="282">
        <v>120</v>
      </c>
      <c r="K107" s="296"/>
    </row>
    <row r="108" s="1" customFormat="1" ht="15" customHeight="1">
      <c r="B108" s="307"/>
      <c r="C108" s="282" t="s">
        <v>776</v>
      </c>
      <c r="D108" s="282"/>
      <c r="E108" s="282"/>
      <c r="F108" s="305" t="s">
        <v>777</v>
      </c>
      <c r="G108" s="282"/>
      <c r="H108" s="282" t="s">
        <v>811</v>
      </c>
      <c r="I108" s="282" t="s">
        <v>773</v>
      </c>
      <c r="J108" s="282">
        <v>50</v>
      </c>
      <c r="K108" s="296"/>
    </row>
    <row r="109" s="1" customFormat="1" ht="15" customHeight="1">
      <c r="B109" s="307"/>
      <c r="C109" s="282" t="s">
        <v>779</v>
      </c>
      <c r="D109" s="282"/>
      <c r="E109" s="282"/>
      <c r="F109" s="305" t="s">
        <v>771</v>
      </c>
      <c r="G109" s="282"/>
      <c r="H109" s="282" t="s">
        <v>811</v>
      </c>
      <c r="I109" s="282" t="s">
        <v>781</v>
      </c>
      <c r="J109" s="282"/>
      <c r="K109" s="296"/>
    </row>
    <row r="110" s="1" customFormat="1" ht="15" customHeight="1">
      <c r="B110" s="307"/>
      <c r="C110" s="282" t="s">
        <v>790</v>
      </c>
      <c r="D110" s="282"/>
      <c r="E110" s="282"/>
      <c r="F110" s="305" t="s">
        <v>777</v>
      </c>
      <c r="G110" s="282"/>
      <c r="H110" s="282" t="s">
        <v>811</v>
      </c>
      <c r="I110" s="282" t="s">
        <v>773</v>
      </c>
      <c r="J110" s="282">
        <v>50</v>
      </c>
      <c r="K110" s="296"/>
    </row>
    <row r="111" s="1" customFormat="1" ht="15" customHeight="1">
      <c r="B111" s="307"/>
      <c r="C111" s="282" t="s">
        <v>798</v>
      </c>
      <c r="D111" s="282"/>
      <c r="E111" s="282"/>
      <c r="F111" s="305" t="s">
        <v>777</v>
      </c>
      <c r="G111" s="282"/>
      <c r="H111" s="282" t="s">
        <v>811</v>
      </c>
      <c r="I111" s="282" t="s">
        <v>773</v>
      </c>
      <c r="J111" s="282">
        <v>50</v>
      </c>
      <c r="K111" s="296"/>
    </row>
    <row r="112" s="1" customFormat="1" ht="15" customHeight="1">
      <c r="B112" s="307"/>
      <c r="C112" s="282" t="s">
        <v>796</v>
      </c>
      <c r="D112" s="282"/>
      <c r="E112" s="282"/>
      <c r="F112" s="305" t="s">
        <v>777</v>
      </c>
      <c r="G112" s="282"/>
      <c r="H112" s="282" t="s">
        <v>811</v>
      </c>
      <c r="I112" s="282" t="s">
        <v>773</v>
      </c>
      <c r="J112" s="282">
        <v>50</v>
      </c>
      <c r="K112" s="296"/>
    </row>
    <row r="113" s="1" customFormat="1" ht="15" customHeight="1">
      <c r="B113" s="307"/>
      <c r="C113" s="282" t="s">
        <v>52</v>
      </c>
      <c r="D113" s="282"/>
      <c r="E113" s="282"/>
      <c r="F113" s="305" t="s">
        <v>771</v>
      </c>
      <c r="G113" s="282"/>
      <c r="H113" s="282" t="s">
        <v>812</v>
      </c>
      <c r="I113" s="282" t="s">
        <v>773</v>
      </c>
      <c r="J113" s="282">
        <v>20</v>
      </c>
      <c r="K113" s="296"/>
    </row>
    <row r="114" s="1" customFormat="1" ht="15" customHeight="1">
      <c r="B114" s="307"/>
      <c r="C114" s="282" t="s">
        <v>813</v>
      </c>
      <c r="D114" s="282"/>
      <c r="E114" s="282"/>
      <c r="F114" s="305" t="s">
        <v>771</v>
      </c>
      <c r="G114" s="282"/>
      <c r="H114" s="282" t="s">
        <v>814</v>
      </c>
      <c r="I114" s="282" t="s">
        <v>773</v>
      </c>
      <c r="J114" s="282">
        <v>120</v>
      </c>
      <c r="K114" s="296"/>
    </row>
    <row r="115" s="1" customFormat="1" ht="15" customHeight="1">
      <c r="B115" s="307"/>
      <c r="C115" s="282" t="s">
        <v>37</v>
      </c>
      <c r="D115" s="282"/>
      <c r="E115" s="282"/>
      <c r="F115" s="305" t="s">
        <v>771</v>
      </c>
      <c r="G115" s="282"/>
      <c r="H115" s="282" t="s">
        <v>815</v>
      </c>
      <c r="I115" s="282" t="s">
        <v>806</v>
      </c>
      <c r="J115" s="282"/>
      <c r="K115" s="296"/>
    </row>
    <row r="116" s="1" customFormat="1" ht="15" customHeight="1">
      <c r="B116" s="307"/>
      <c r="C116" s="282" t="s">
        <v>47</v>
      </c>
      <c r="D116" s="282"/>
      <c r="E116" s="282"/>
      <c r="F116" s="305" t="s">
        <v>771</v>
      </c>
      <c r="G116" s="282"/>
      <c r="H116" s="282" t="s">
        <v>816</v>
      </c>
      <c r="I116" s="282" t="s">
        <v>806</v>
      </c>
      <c r="J116" s="282"/>
      <c r="K116" s="296"/>
    </row>
    <row r="117" s="1" customFormat="1" ht="15" customHeight="1">
      <c r="B117" s="307"/>
      <c r="C117" s="282" t="s">
        <v>56</v>
      </c>
      <c r="D117" s="282"/>
      <c r="E117" s="282"/>
      <c r="F117" s="305" t="s">
        <v>771</v>
      </c>
      <c r="G117" s="282"/>
      <c r="H117" s="282" t="s">
        <v>817</v>
      </c>
      <c r="I117" s="282" t="s">
        <v>818</v>
      </c>
      <c r="J117" s="282"/>
      <c r="K117" s="296"/>
    </row>
    <row r="118" s="1" customFormat="1" ht="15" customHeight="1">
      <c r="B118" s="310"/>
      <c r="C118" s="316"/>
      <c r="D118" s="316"/>
      <c r="E118" s="316"/>
      <c r="F118" s="316"/>
      <c r="G118" s="316"/>
      <c r="H118" s="316"/>
      <c r="I118" s="316"/>
      <c r="J118" s="316"/>
      <c r="K118" s="312"/>
    </row>
    <row r="119" s="1" customFormat="1" ht="18.75" customHeight="1">
      <c r="B119" s="317"/>
      <c r="C119" s="318"/>
      <c r="D119" s="318"/>
      <c r="E119" s="318"/>
      <c r="F119" s="319"/>
      <c r="G119" s="318"/>
      <c r="H119" s="318"/>
      <c r="I119" s="318"/>
      <c r="J119" s="318"/>
      <c r="K119" s="317"/>
    </row>
    <row r="120" s="1" customFormat="1" ht="18.75" customHeight="1">
      <c r="B120" s="290"/>
      <c r="C120" s="290"/>
      <c r="D120" s="290"/>
      <c r="E120" s="290"/>
      <c r="F120" s="290"/>
      <c r="G120" s="290"/>
      <c r="H120" s="290"/>
      <c r="I120" s="290"/>
      <c r="J120" s="290"/>
      <c r="K120" s="290"/>
    </row>
    <row r="121" s="1" customFormat="1" ht="7.5" customHeight="1">
      <c r="B121" s="320"/>
      <c r="C121" s="321"/>
      <c r="D121" s="321"/>
      <c r="E121" s="321"/>
      <c r="F121" s="321"/>
      <c r="G121" s="321"/>
      <c r="H121" s="321"/>
      <c r="I121" s="321"/>
      <c r="J121" s="321"/>
      <c r="K121" s="322"/>
    </row>
    <row r="122" s="1" customFormat="1" ht="45" customHeight="1">
      <c r="B122" s="323"/>
      <c r="C122" s="273" t="s">
        <v>819</v>
      </c>
      <c r="D122" s="273"/>
      <c r="E122" s="273"/>
      <c r="F122" s="273"/>
      <c r="G122" s="273"/>
      <c r="H122" s="273"/>
      <c r="I122" s="273"/>
      <c r="J122" s="273"/>
      <c r="K122" s="324"/>
    </row>
    <row r="123" s="1" customFormat="1" ht="17.25" customHeight="1">
      <c r="B123" s="325"/>
      <c r="C123" s="297" t="s">
        <v>765</v>
      </c>
      <c r="D123" s="297"/>
      <c r="E123" s="297"/>
      <c r="F123" s="297" t="s">
        <v>766</v>
      </c>
      <c r="G123" s="298"/>
      <c r="H123" s="297" t="s">
        <v>53</v>
      </c>
      <c r="I123" s="297" t="s">
        <v>56</v>
      </c>
      <c r="J123" s="297" t="s">
        <v>767</v>
      </c>
      <c r="K123" s="326"/>
    </row>
    <row r="124" s="1" customFormat="1" ht="17.25" customHeight="1">
      <c r="B124" s="325"/>
      <c r="C124" s="299" t="s">
        <v>768</v>
      </c>
      <c r="D124" s="299"/>
      <c r="E124" s="299"/>
      <c r="F124" s="300" t="s">
        <v>769</v>
      </c>
      <c r="G124" s="301"/>
      <c r="H124" s="299"/>
      <c r="I124" s="299"/>
      <c r="J124" s="299" t="s">
        <v>770</v>
      </c>
      <c r="K124" s="326"/>
    </row>
    <row r="125" s="1" customFormat="1" ht="5.25" customHeight="1">
      <c r="B125" s="327"/>
      <c r="C125" s="302"/>
      <c r="D125" s="302"/>
      <c r="E125" s="302"/>
      <c r="F125" s="302"/>
      <c r="G125" s="328"/>
      <c r="H125" s="302"/>
      <c r="I125" s="302"/>
      <c r="J125" s="302"/>
      <c r="K125" s="329"/>
    </row>
    <row r="126" s="1" customFormat="1" ht="15" customHeight="1">
      <c r="B126" s="327"/>
      <c r="C126" s="282" t="s">
        <v>774</v>
      </c>
      <c r="D126" s="304"/>
      <c r="E126" s="304"/>
      <c r="F126" s="305" t="s">
        <v>771</v>
      </c>
      <c r="G126" s="282"/>
      <c r="H126" s="282" t="s">
        <v>811</v>
      </c>
      <c r="I126" s="282" t="s">
        <v>773</v>
      </c>
      <c r="J126" s="282">
        <v>120</v>
      </c>
      <c r="K126" s="330"/>
    </row>
    <row r="127" s="1" customFormat="1" ht="15" customHeight="1">
      <c r="B127" s="327"/>
      <c r="C127" s="282" t="s">
        <v>820</v>
      </c>
      <c r="D127" s="282"/>
      <c r="E127" s="282"/>
      <c r="F127" s="305" t="s">
        <v>771</v>
      </c>
      <c r="G127" s="282"/>
      <c r="H127" s="282" t="s">
        <v>821</v>
      </c>
      <c r="I127" s="282" t="s">
        <v>773</v>
      </c>
      <c r="J127" s="282" t="s">
        <v>822</v>
      </c>
      <c r="K127" s="330"/>
    </row>
    <row r="128" s="1" customFormat="1" ht="15" customHeight="1">
      <c r="B128" s="327"/>
      <c r="C128" s="282" t="s">
        <v>719</v>
      </c>
      <c r="D128" s="282"/>
      <c r="E128" s="282"/>
      <c r="F128" s="305" t="s">
        <v>771</v>
      </c>
      <c r="G128" s="282"/>
      <c r="H128" s="282" t="s">
        <v>823</v>
      </c>
      <c r="I128" s="282" t="s">
        <v>773</v>
      </c>
      <c r="J128" s="282" t="s">
        <v>822</v>
      </c>
      <c r="K128" s="330"/>
    </row>
    <row r="129" s="1" customFormat="1" ht="15" customHeight="1">
      <c r="B129" s="327"/>
      <c r="C129" s="282" t="s">
        <v>782</v>
      </c>
      <c r="D129" s="282"/>
      <c r="E129" s="282"/>
      <c r="F129" s="305" t="s">
        <v>777</v>
      </c>
      <c r="G129" s="282"/>
      <c r="H129" s="282" t="s">
        <v>783</v>
      </c>
      <c r="I129" s="282" t="s">
        <v>773</v>
      </c>
      <c r="J129" s="282">
        <v>15</v>
      </c>
      <c r="K129" s="330"/>
    </row>
    <row r="130" s="1" customFormat="1" ht="15" customHeight="1">
      <c r="B130" s="327"/>
      <c r="C130" s="308" t="s">
        <v>784</v>
      </c>
      <c r="D130" s="308"/>
      <c r="E130" s="308"/>
      <c r="F130" s="309" t="s">
        <v>777</v>
      </c>
      <c r="G130" s="308"/>
      <c r="H130" s="308" t="s">
        <v>785</v>
      </c>
      <c r="I130" s="308" t="s">
        <v>773</v>
      </c>
      <c r="J130" s="308">
        <v>15</v>
      </c>
      <c r="K130" s="330"/>
    </row>
    <row r="131" s="1" customFormat="1" ht="15" customHeight="1">
      <c r="B131" s="327"/>
      <c r="C131" s="308" t="s">
        <v>786</v>
      </c>
      <c r="D131" s="308"/>
      <c r="E131" s="308"/>
      <c r="F131" s="309" t="s">
        <v>777</v>
      </c>
      <c r="G131" s="308"/>
      <c r="H131" s="308" t="s">
        <v>787</v>
      </c>
      <c r="I131" s="308" t="s">
        <v>773</v>
      </c>
      <c r="J131" s="308">
        <v>20</v>
      </c>
      <c r="K131" s="330"/>
    </row>
    <row r="132" s="1" customFormat="1" ht="15" customHeight="1">
      <c r="B132" s="327"/>
      <c r="C132" s="308" t="s">
        <v>788</v>
      </c>
      <c r="D132" s="308"/>
      <c r="E132" s="308"/>
      <c r="F132" s="309" t="s">
        <v>777</v>
      </c>
      <c r="G132" s="308"/>
      <c r="H132" s="308" t="s">
        <v>789</v>
      </c>
      <c r="I132" s="308" t="s">
        <v>773</v>
      </c>
      <c r="J132" s="308">
        <v>20</v>
      </c>
      <c r="K132" s="330"/>
    </row>
    <row r="133" s="1" customFormat="1" ht="15" customHeight="1">
      <c r="B133" s="327"/>
      <c r="C133" s="282" t="s">
        <v>776</v>
      </c>
      <c r="D133" s="282"/>
      <c r="E133" s="282"/>
      <c r="F133" s="305" t="s">
        <v>777</v>
      </c>
      <c r="G133" s="282"/>
      <c r="H133" s="282" t="s">
        <v>811</v>
      </c>
      <c r="I133" s="282" t="s">
        <v>773</v>
      </c>
      <c r="J133" s="282">
        <v>50</v>
      </c>
      <c r="K133" s="330"/>
    </row>
    <row r="134" s="1" customFormat="1" ht="15" customHeight="1">
      <c r="B134" s="327"/>
      <c r="C134" s="282" t="s">
        <v>790</v>
      </c>
      <c r="D134" s="282"/>
      <c r="E134" s="282"/>
      <c r="F134" s="305" t="s">
        <v>777</v>
      </c>
      <c r="G134" s="282"/>
      <c r="H134" s="282" t="s">
        <v>811</v>
      </c>
      <c r="I134" s="282" t="s">
        <v>773</v>
      </c>
      <c r="J134" s="282">
        <v>50</v>
      </c>
      <c r="K134" s="330"/>
    </row>
    <row r="135" s="1" customFormat="1" ht="15" customHeight="1">
      <c r="B135" s="327"/>
      <c r="C135" s="282" t="s">
        <v>796</v>
      </c>
      <c r="D135" s="282"/>
      <c r="E135" s="282"/>
      <c r="F135" s="305" t="s">
        <v>777</v>
      </c>
      <c r="G135" s="282"/>
      <c r="H135" s="282" t="s">
        <v>811</v>
      </c>
      <c r="I135" s="282" t="s">
        <v>773</v>
      </c>
      <c r="J135" s="282">
        <v>50</v>
      </c>
      <c r="K135" s="330"/>
    </row>
    <row r="136" s="1" customFormat="1" ht="15" customHeight="1">
      <c r="B136" s="327"/>
      <c r="C136" s="282" t="s">
        <v>798</v>
      </c>
      <c r="D136" s="282"/>
      <c r="E136" s="282"/>
      <c r="F136" s="305" t="s">
        <v>777</v>
      </c>
      <c r="G136" s="282"/>
      <c r="H136" s="282" t="s">
        <v>811</v>
      </c>
      <c r="I136" s="282" t="s">
        <v>773</v>
      </c>
      <c r="J136" s="282">
        <v>50</v>
      </c>
      <c r="K136" s="330"/>
    </row>
    <row r="137" s="1" customFormat="1" ht="15" customHeight="1">
      <c r="B137" s="327"/>
      <c r="C137" s="282" t="s">
        <v>799</v>
      </c>
      <c r="D137" s="282"/>
      <c r="E137" s="282"/>
      <c r="F137" s="305" t="s">
        <v>777</v>
      </c>
      <c r="G137" s="282"/>
      <c r="H137" s="282" t="s">
        <v>824</v>
      </c>
      <c r="I137" s="282" t="s">
        <v>773</v>
      </c>
      <c r="J137" s="282">
        <v>255</v>
      </c>
      <c r="K137" s="330"/>
    </row>
    <row r="138" s="1" customFormat="1" ht="15" customHeight="1">
      <c r="B138" s="327"/>
      <c r="C138" s="282" t="s">
        <v>801</v>
      </c>
      <c r="D138" s="282"/>
      <c r="E138" s="282"/>
      <c r="F138" s="305" t="s">
        <v>771</v>
      </c>
      <c r="G138" s="282"/>
      <c r="H138" s="282" t="s">
        <v>825</v>
      </c>
      <c r="I138" s="282" t="s">
        <v>803</v>
      </c>
      <c r="J138" s="282"/>
      <c r="K138" s="330"/>
    </row>
    <row r="139" s="1" customFormat="1" ht="15" customHeight="1">
      <c r="B139" s="327"/>
      <c r="C139" s="282" t="s">
        <v>804</v>
      </c>
      <c r="D139" s="282"/>
      <c r="E139" s="282"/>
      <c r="F139" s="305" t="s">
        <v>771</v>
      </c>
      <c r="G139" s="282"/>
      <c r="H139" s="282" t="s">
        <v>826</v>
      </c>
      <c r="I139" s="282" t="s">
        <v>806</v>
      </c>
      <c r="J139" s="282"/>
      <c r="K139" s="330"/>
    </row>
    <row r="140" s="1" customFormat="1" ht="15" customHeight="1">
      <c r="B140" s="327"/>
      <c r="C140" s="282" t="s">
        <v>807</v>
      </c>
      <c r="D140" s="282"/>
      <c r="E140" s="282"/>
      <c r="F140" s="305" t="s">
        <v>771</v>
      </c>
      <c r="G140" s="282"/>
      <c r="H140" s="282" t="s">
        <v>807</v>
      </c>
      <c r="I140" s="282" t="s">
        <v>806</v>
      </c>
      <c r="J140" s="282"/>
      <c r="K140" s="330"/>
    </row>
    <row r="141" s="1" customFormat="1" ht="15" customHeight="1">
      <c r="B141" s="327"/>
      <c r="C141" s="282" t="s">
        <v>37</v>
      </c>
      <c r="D141" s="282"/>
      <c r="E141" s="282"/>
      <c r="F141" s="305" t="s">
        <v>771</v>
      </c>
      <c r="G141" s="282"/>
      <c r="H141" s="282" t="s">
        <v>827</v>
      </c>
      <c r="I141" s="282" t="s">
        <v>806</v>
      </c>
      <c r="J141" s="282"/>
      <c r="K141" s="330"/>
    </row>
    <row r="142" s="1" customFormat="1" ht="15" customHeight="1">
      <c r="B142" s="327"/>
      <c r="C142" s="282" t="s">
        <v>828</v>
      </c>
      <c r="D142" s="282"/>
      <c r="E142" s="282"/>
      <c r="F142" s="305" t="s">
        <v>771</v>
      </c>
      <c r="G142" s="282"/>
      <c r="H142" s="282" t="s">
        <v>829</v>
      </c>
      <c r="I142" s="282" t="s">
        <v>806</v>
      </c>
      <c r="J142" s="282"/>
      <c r="K142" s="330"/>
    </row>
    <row r="143" s="1" customFormat="1" ht="15" customHeight="1">
      <c r="B143" s="331"/>
      <c r="C143" s="332"/>
      <c r="D143" s="332"/>
      <c r="E143" s="332"/>
      <c r="F143" s="332"/>
      <c r="G143" s="332"/>
      <c r="H143" s="332"/>
      <c r="I143" s="332"/>
      <c r="J143" s="332"/>
      <c r="K143" s="333"/>
    </row>
    <row r="144" s="1" customFormat="1" ht="18.75" customHeight="1">
      <c r="B144" s="318"/>
      <c r="C144" s="318"/>
      <c r="D144" s="318"/>
      <c r="E144" s="318"/>
      <c r="F144" s="319"/>
      <c r="G144" s="318"/>
      <c r="H144" s="318"/>
      <c r="I144" s="318"/>
      <c r="J144" s="318"/>
      <c r="K144" s="318"/>
    </row>
    <row r="145" s="1" customFormat="1" ht="18.75" customHeight="1">
      <c r="B145" s="290"/>
      <c r="C145" s="290"/>
      <c r="D145" s="290"/>
      <c r="E145" s="290"/>
      <c r="F145" s="290"/>
      <c r="G145" s="290"/>
      <c r="H145" s="290"/>
      <c r="I145" s="290"/>
      <c r="J145" s="290"/>
      <c r="K145" s="290"/>
    </row>
    <row r="146" s="1" customFormat="1" ht="7.5" customHeight="1">
      <c r="B146" s="291"/>
      <c r="C146" s="292"/>
      <c r="D146" s="292"/>
      <c r="E146" s="292"/>
      <c r="F146" s="292"/>
      <c r="G146" s="292"/>
      <c r="H146" s="292"/>
      <c r="I146" s="292"/>
      <c r="J146" s="292"/>
      <c r="K146" s="293"/>
    </row>
    <row r="147" s="1" customFormat="1" ht="45" customHeight="1">
      <c r="B147" s="294"/>
      <c r="C147" s="295" t="s">
        <v>830</v>
      </c>
      <c r="D147" s="295"/>
      <c r="E147" s="295"/>
      <c r="F147" s="295"/>
      <c r="G147" s="295"/>
      <c r="H147" s="295"/>
      <c r="I147" s="295"/>
      <c r="J147" s="295"/>
      <c r="K147" s="296"/>
    </row>
    <row r="148" s="1" customFormat="1" ht="17.25" customHeight="1">
      <c r="B148" s="294"/>
      <c r="C148" s="297" t="s">
        <v>765</v>
      </c>
      <c r="D148" s="297"/>
      <c r="E148" s="297"/>
      <c r="F148" s="297" t="s">
        <v>766</v>
      </c>
      <c r="G148" s="298"/>
      <c r="H148" s="297" t="s">
        <v>53</v>
      </c>
      <c r="I148" s="297" t="s">
        <v>56</v>
      </c>
      <c r="J148" s="297" t="s">
        <v>767</v>
      </c>
      <c r="K148" s="296"/>
    </row>
    <row r="149" s="1" customFormat="1" ht="17.25" customHeight="1">
      <c r="B149" s="294"/>
      <c r="C149" s="299" t="s">
        <v>768</v>
      </c>
      <c r="D149" s="299"/>
      <c r="E149" s="299"/>
      <c r="F149" s="300" t="s">
        <v>769</v>
      </c>
      <c r="G149" s="301"/>
      <c r="H149" s="299"/>
      <c r="I149" s="299"/>
      <c r="J149" s="299" t="s">
        <v>770</v>
      </c>
      <c r="K149" s="296"/>
    </row>
    <row r="150" s="1" customFormat="1" ht="5.25" customHeight="1">
      <c r="B150" s="307"/>
      <c r="C150" s="302"/>
      <c r="D150" s="302"/>
      <c r="E150" s="302"/>
      <c r="F150" s="302"/>
      <c r="G150" s="303"/>
      <c r="H150" s="302"/>
      <c r="I150" s="302"/>
      <c r="J150" s="302"/>
      <c r="K150" s="330"/>
    </row>
    <row r="151" s="1" customFormat="1" ht="15" customHeight="1">
      <c r="B151" s="307"/>
      <c r="C151" s="334" t="s">
        <v>774</v>
      </c>
      <c r="D151" s="282"/>
      <c r="E151" s="282"/>
      <c r="F151" s="335" t="s">
        <v>771</v>
      </c>
      <c r="G151" s="282"/>
      <c r="H151" s="334" t="s">
        <v>811</v>
      </c>
      <c r="I151" s="334" t="s">
        <v>773</v>
      </c>
      <c r="J151" s="334">
        <v>120</v>
      </c>
      <c r="K151" s="330"/>
    </row>
    <row r="152" s="1" customFormat="1" ht="15" customHeight="1">
      <c r="B152" s="307"/>
      <c r="C152" s="334" t="s">
        <v>820</v>
      </c>
      <c r="D152" s="282"/>
      <c r="E152" s="282"/>
      <c r="F152" s="335" t="s">
        <v>771</v>
      </c>
      <c r="G152" s="282"/>
      <c r="H152" s="334" t="s">
        <v>831</v>
      </c>
      <c r="I152" s="334" t="s">
        <v>773</v>
      </c>
      <c r="J152" s="334" t="s">
        <v>822</v>
      </c>
      <c r="K152" s="330"/>
    </row>
    <row r="153" s="1" customFormat="1" ht="15" customHeight="1">
      <c r="B153" s="307"/>
      <c r="C153" s="334" t="s">
        <v>719</v>
      </c>
      <c r="D153" s="282"/>
      <c r="E153" s="282"/>
      <c r="F153" s="335" t="s">
        <v>771</v>
      </c>
      <c r="G153" s="282"/>
      <c r="H153" s="334" t="s">
        <v>832</v>
      </c>
      <c r="I153" s="334" t="s">
        <v>773</v>
      </c>
      <c r="J153" s="334" t="s">
        <v>822</v>
      </c>
      <c r="K153" s="330"/>
    </row>
    <row r="154" s="1" customFormat="1" ht="15" customHeight="1">
      <c r="B154" s="307"/>
      <c r="C154" s="334" t="s">
        <v>776</v>
      </c>
      <c r="D154" s="282"/>
      <c r="E154" s="282"/>
      <c r="F154" s="335" t="s">
        <v>777</v>
      </c>
      <c r="G154" s="282"/>
      <c r="H154" s="334" t="s">
        <v>811</v>
      </c>
      <c r="I154" s="334" t="s">
        <v>773</v>
      </c>
      <c r="J154" s="334">
        <v>50</v>
      </c>
      <c r="K154" s="330"/>
    </row>
    <row r="155" s="1" customFormat="1" ht="15" customHeight="1">
      <c r="B155" s="307"/>
      <c r="C155" s="334" t="s">
        <v>779</v>
      </c>
      <c r="D155" s="282"/>
      <c r="E155" s="282"/>
      <c r="F155" s="335" t="s">
        <v>771</v>
      </c>
      <c r="G155" s="282"/>
      <c r="H155" s="334" t="s">
        <v>811</v>
      </c>
      <c r="I155" s="334" t="s">
        <v>781</v>
      </c>
      <c r="J155" s="334"/>
      <c r="K155" s="330"/>
    </row>
    <row r="156" s="1" customFormat="1" ht="15" customHeight="1">
      <c r="B156" s="307"/>
      <c r="C156" s="334" t="s">
        <v>790</v>
      </c>
      <c r="D156" s="282"/>
      <c r="E156" s="282"/>
      <c r="F156" s="335" t="s">
        <v>777</v>
      </c>
      <c r="G156" s="282"/>
      <c r="H156" s="334" t="s">
        <v>811</v>
      </c>
      <c r="I156" s="334" t="s">
        <v>773</v>
      </c>
      <c r="J156" s="334">
        <v>50</v>
      </c>
      <c r="K156" s="330"/>
    </row>
    <row r="157" s="1" customFormat="1" ht="15" customHeight="1">
      <c r="B157" s="307"/>
      <c r="C157" s="334" t="s">
        <v>798</v>
      </c>
      <c r="D157" s="282"/>
      <c r="E157" s="282"/>
      <c r="F157" s="335" t="s">
        <v>777</v>
      </c>
      <c r="G157" s="282"/>
      <c r="H157" s="334" t="s">
        <v>811</v>
      </c>
      <c r="I157" s="334" t="s">
        <v>773</v>
      </c>
      <c r="J157" s="334">
        <v>50</v>
      </c>
      <c r="K157" s="330"/>
    </row>
    <row r="158" s="1" customFormat="1" ht="15" customHeight="1">
      <c r="B158" s="307"/>
      <c r="C158" s="334" t="s">
        <v>796</v>
      </c>
      <c r="D158" s="282"/>
      <c r="E158" s="282"/>
      <c r="F158" s="335" t="s">
        <v>777</v>
      </c>
      <c r="G158" s="282"/>
      <c r="H158" s="334" t="s">
        <v>811</v>
      </c>
      <c r="I158" s="334" t="s">
        <v>773</v>
      </c>
      <c r="J158" s="334">
        <v>50</v>
      </c>
      <c r="K158" s="330"/>
    </row>
    <row r="159" s="1" customFormat="1" ht="15" customHeight="1">
      <c r="B159" s="307"/>
      <c r="C159" s="334" t="s">
        <v>80</v>
      </c>
      <c r="D159" s="282"/>
      <c r="E159" s="282"/>
      <c r="F159" s="335" t="s">
        <v>771</v>
      </c>
      <c r="G159" s="282"/>
      <c r="H159" s="334" t="s">
        <v>833</v>
      </c>
      <c r="I159" s="334" t="s">
        <v>773</v>
      </c>
      <c r="J159" s="334" t="s">
        <v>834</v>
      </c>
      <c r="K159" s="330"/>
    </row>
    <row r="160" s="1" customFormat="1" ht="15" customHeight="1">
      <c r="B160" s="307"/>
      <c r="C160" s="334" t="s">
        <v>835</v>
      </c>
      <c r="D160" s="282"/>
      <c r="E160" s="282"/>
      <c r="F160" s="335" t="s">
        <v>771</v>
      </c>
      <c r="G160" s="282"/>
      <c r="H160" s="334" t="s">
        <v>836</v>
      </c>
      <c r="I160" s="334" t="s">
        <v>806</v>
      </c>
      <c r="J160" s="334"/>
      <c r="K160" s="330"/>
    </row>
    <row r="161" s="1" customFormat="1" ht="15" customHeight="1">
      <c r="B161" s="336"/>
      <c r="C161" s="316"/>
      <c r="D161" s="316"/>
      <c r="E161" s="316"/>
      <c r="F161" s="316"/>
      <c r="G161" s="316"/>
      <c r="H161" s="316"/>
      <c r="I161" s="316"/>
      <c r="J161" s="316"/>
      <c r="K161" s="337"/>
    </row>
    <row r="162" s="1" customFormat="1" ht="18.75" customHeight="1">
      <c r="B162" s="318"/>
      <c r="C162" s="328"/>
      <c r="D162" s="328"/>
      <c r="E162" s="328"/>
      <c r="F162" s="338"/>
      <c r="G162" s="328"/>
      <c r="H162" s="328"/>
      <c r="I162" s="328"/>
      <c r="J162" s="328"/>
      <c r="K162" s="318"/>
    </row>
    <row r="163" s="1" customFormat="1" ht="18.75" customHeight="1">
      <c r="B163" s="290"/>
      <c r="C163" s="290"/>
      <c r="D163" s="290"/>
      <c r="E163" s="290"/>
      <c r="F163" s="290"/>
      <c r="G163" s="290"/>
      <c r="H163" s="290"/>
      <c r="I163" s="290"/>
      <c r="J163" s="290"/>
      <c r="K163" s="290"/>
    </row>
    <row r="164" s="1" customFormat="1" ht="7.5" customHeight="1">
      <c r="B164" s="269"/>
      <c r="C164" s="270"/>
      <c r="D164" s="270"/>
      <c r="E164" s="270"/>
      <c r="F164" s="270"/>
      <c r="G164" s="270"/>
      <c r="H164" s="270"/>
      <c r="I164" s="270"/>
      <c r="J164" s="270"/>
      <c r="K164" s="271"/>
    </row>
    <row r="165" s="1" customFormat="1" ht="45" customHeight="1">
      <c r="B165" s="272"/>
      <c r="C165" s="273" t="s">
        <v>837</v>
      </c>
      <c r="D165" s="273"/>
      <c r="E165" s="273"/>
      <c r="F165" s="273"/>
      <c r="G165" s="273"/>
      <c r="H165" s="273"/>
      <c r="I165" s="273"/>
      <c r="J165" s="273"/>
      <c r="K165" s="274"/>
    </row>
    <row r="166" s="1" customFormat="1" ht="17.25" customHeight="1">
      <c r="B166" s="272"/>
      <c r="C166" s="297" t="s">
        <v>765</v>
      </c>
      <c r="D166" s="297"/>
      <c r="E166" s="297"/>
      <c r="F166" s="297" t="s">
        <v>766</v>
      </c>
      <c r="G166" s="339"/>
      <c r="H166" s="340" t="s">
        <v>53</v>
      </c>
      <c r="I166" s="340" t="s">
        <v>56</v>
      </c>
      <c r="J166" s="297" t="s">
        <v>767</v>
      </c>
      <c r="K166" s="274"/>
    </row>
    <row r="167" s="1" customFormat="1" ht="17.25" customHeight="1">
      <c r="B167" s="275"/>
      <c r="C167" s="299" t="s">
        <v>768</v>
      </c>
      <c r="D167" s="299"/>
      <c r="E167" s="299"/>
      <c r="F167" s="300" t="s">
        <v>769</v>
      </c>
      <c r="G167" s="341"/>
      <c r="H167" s="342"/>
      <c r="I167" s="342"/>
      <c r="J167" s="299" t="s">
        <v>770</v>
      </c>
      <c r="K167" s="277"/>
    </row>
    <row r="168" s="1" customFormat="1" ht="5.25" customHeight="1">
      <c r="B168" s="307"/>
      <c r="C168" s="302"/>
      <c r="D168" s="302"/>
      <c r="E168" s="302"/>
      <c r="F168" s="302"/>
      <c r="G168" s="303"/>
      <c r="H168" s="302"/>
      <c r="I168" s="302"/>
      <c r="J168" s="302"/>
      <c r="K168" s="330"/>
    </row>
    <row r="169" s="1" customFormat="1" ht="15" customHeight="1">
      <c r="B169" s="307"/>
      <c r="C169" s="282" t="s">
        <v>774</v>
      </c>
      <c r="D169" s="282"/>
      <c r="E169" s="282"/>
      <c r="F169" s="305" t="s">
        <v>771</v>
      </c>
      <c r="G169" s="282"/>
      <c r="H169" s="282" t="s">
        <v>811</v>
      </c>
      <c r="I169" s="282" t="s">
        <v>773</v>
      </c>
      <c r="J169" s="282">
        <v>120</v>
      </c>
      <c r="K169" s="330"/>
    </row>
    <row r="170" s="1" customFormat="1" ht="15" customHeight="1">
      <c r="B170" s="307"/>
      <c r="C170" s="282" t="s">
        <v>820</v>
      </c>
      <c r="D170" s="282"/>
      <c r="E170" s="282"/>
      <c r="F170" s="305" t="s">
        <v>771</v>
      </c>
      <c r="G170" s="282"/>
      <c r="H170" s="282" t="s">
        <v>821</v>
      </c>
      <c r="I170" s="282" t="s">
        <v>773</v>
      </c>
      <c r="J170" s="282" t="s">
        <v>822</v>
      </c>
      <c r="K170" s="330"/>
    </row>
    <row r="171" s="1" customFormat="1" ht="15" customHeight="1">
      <c r="B171" s="307"/>
      <c r="C171" s="282" t="s">
        <v>719</v>
      </c>
      <c r="D171" s="282"/>
      <c r="E171" s="282"/>
      <c r="F171" s="305" t="s">
        <v>771</v>
      </c>
      <c r="G171" s="282"/>
      <c r="H171" s="282" t="s">
        <v>838</v>
      </c>
      <c r="I171" s="282" t="s">
        <v>773</v>
      </c>
      <c r="J171" s="282" t="s">
        <v>822</v>
      </c>
      <c r="K171" s="330"/>
    </row>
    <row r="172" s="1" customFormat="1" ht="15" customHeight="1">
      <c r="B172" s="307"/>
      <c r="C172" s="282" t="s">
        <v>776</v>
      </c>
      <c r="D172" s="282"/>
      <c r="E172" s="282"/>
      <c r="F172" s="305" t="s">
        <v>777</v>
      </c>
      <c r="G172" s="282"/>
      <c r="H172" s="282" t="s">
        <v>838</v>
      </c>
      <c r="I172" s="282" t="s">
        <v>773</v>
      </c>
      <c r="J172" s="282">
        <v>50</v>
      </c>
      <c r="K172" s="330"/>
    </row>
    <row r="173" s="1" customFormat="1" ht="15" customHeight="1">
      <c r="B173" s="307"/>
      <c r="C173" s="282" t="s">
        <v>779</v>
      </c>
      <c r="D173" s="282"/>
      <c r="E173" s="282"/>
      <c r="F173" s="305" t="s">
        <v>771</v>
      </c>
      <c r="G173" s="282"/>
      <c r="H173" s="282" t="s">
        <v>838</v>
      </c>
      <c r="I173" s="282" t="s">
        <v>781</v>
      </c>
      <c r="J173" s="282"/>
      <c r="K173" s="330"/>
    </row>
    <row r="174" s="1" customFormat="1" ht="15" customHeight="1">
      <c r="B174" s="307"/>
      <c r="C174" s="282" t="s">
        <v>790</v>
      </c>
      <c r="D174" s="282"/>
      <c r="E174" s="282"/>
      <c r="F174" s="305" t="s">
        <v>777</v>
      </c>
      <c r="G174" s="282"/>
      <c r="H174" s="282" t="s">
        <v>838</v>
      </c>
      <c r="I174" s="282" t="s">
        <v>773</v>
      </c>
      <c r="J174" s="282">
        <v>50</v>
      </c>
      <c r="K174" s="330"/>
    </row>
    <row r="175" s="1" customFormat="1" ht="15" customHeight="1">
      <c r="B175" s="307"/>
      <c r="C175" s="282" t="s">
        <v>798</v>
      </c>
      <c r="D175" s="282"/>
      <c r="E175" s="282"/>
      <c r="F175" s="305" t="s">
        <v>777</v>
      </c>
      <c r="G175" s="282"/>
      <c r="H175" s="282" t="s">
        <v>838</v>
      </c>
      <c r="I175" s="282" t="s">
        <v>773</v>
      </c>
      <c r="J175" s="282">
        <v>50</v>
      </c>
      <c r="K175" s="330"/>
    </row>
    <row r="176" s="1" customFormat="1" ht="15" customHeight="1">
      <c r="B176" s="307"/>
      <c r="C176" s="282" t="s">
        <v>796</v>
      </c>
      <c r="D176" s="282"/>
      <c r="E176" s="282"/>
      <c r="F176" s="305" t="s">
        <v>777</v>
      </c>
      <c r="G176" s="282"/>
      <c r="H176" s="282" t="s">
        <v>838</v>
      </c>
      <c r="I176" s="282" t="s">
        <v>773</v>
      </c>
      <c r="J176" s="282">
        <v>50</v>
      </c>
      <c r="K176" s="330"/>
    </row>
    <row r="177" s="1" customFormat="1" ht="15" customHeight="1">
      <c r="B177" s="307"/>
      <c r="C177" s="282" t="s">
        <v>106</v>
      </c>
      <c r="D177" s="282"/>
      <c r="E177" s="282"/>
      <c r="F177" s="305" t="s">
        <v>771</v>
      </c>
      <c r="G177" s="282"/>
      <c r="H177" s="282" t="s">
        <v>839</v>
      </c>
      <c r="I177" s="282" t="s">
        <v>840</v>
      </c>
      <c r="J177" s="282"/>
      <c r="K177" s="330"/>
    </row>
    <row r="178" s="1" customFormat="1" ht="15" customHeight="1">
      <c r="B178" s="307"/>
      <c r="C178" s="282" t="s">
        <v>56</v>
      </c>
      <c r="D178" s="282"/>
      <c r="E178" s="282"/>
      <c r="F178" s="305" t="s">
        <v>771</v>
      </c>
      <c r="G178" s="282"/>
      <c r="H178" s="282" t="s">
        <v>841</v>
      </c>
      <c r="I178" s="282" t="s">
        <v>842</v>
      </c>
      <c r="J178" s="282">
        <v>1</v>
      </c>
      <c r="K178" s="330"/>
    </row>
    <row r="179" s="1" customFormat="1" ht="15" customHeight="1">
      <c r="B179" s="307"/>
      <c r="C179" s="282" t="s">
        <v>52</v>
      </c>
      <c r="D179" s="282"/>
      <c r="E179" s="282"/>
      <c r="F179" s="305" t="s">
        <v>771</v>
      </c>
      <c r="G179" s="282"/>
      <c r="H179" s="282" t="s">
        <v>843</v>
      </c>
      <c r="I179" s="282" t="s">
        <v>773</v>
      </c>
      <c r="J179" s="282">
        <v>20</v>
      </c>
      <c r="K179" s="330"/>
    </row>
    <row r="180" s="1" customFormat="1" ht="15" customHeight="1">
      <c r="B180" s="307"/>
      <c r="C180" s="282" t="s">
        <v>53</v>
      </c>
      <c r="D180" s="282"/>
      <c r="E180" s="282"/>
      <c r="F180" s="305" t="s">
        <v>771</v>
      </c>
      <c r="G180" s="282"/>
      <c r="H180" s="282" t="s">
        <v>844</v>
      </c>
      <c r="I180" s="282" t="s">
        <v>773</v>
      </c>
      <c r="J180" s="282">
        <v>255</v>
      </c>
      <c r="K180" s="330"/>
    </row>
    <row r="181" s="1" customFormat="1" ht="15" customHeight="1">
      <c r="B181" s="307"/>
      <c r="C181" s="282" t="s">
        <v>107</v>
      </c>
      <c r="D181" s="282"/>
      <c r="E181" s="282"/>
      <c r="F181" s="305" t="s">
        <v>771</v>
      </c>
      <c r="G181" s="282"/>
      <c r="H181" s="282" t="s">
        <v>735</v>
      </c>
      <c r="I181" s="282" t="s">
        <v>773</v>
      </c>
      <c r="J181" s="282">
        <v>10</v>
      </c>
      <c r="K181" s="330"/>
    </row>
    <row r="182" s="1" customFormat="1" ht="15" customHeight="1">
      <c r="B182" s="307"/>
      <c r="C182" s="282" t="s">
        <v>108</v>
      </c>
      <c r="D182" s="282"/>
      <c r="E182" s="282"/>
      <c r="F182" s="305" t="s">
        <v>771</v>
      </c>
      <c r="G182" s="282"/>
      <c r="H182" s="282" t="s">
        <v>845</v>
      </c>
      <c r="I182" s="282" t="s">
        <v>806</v>
      </c>
      <c r="J182" s="282"/>
      <c r="K182" s="330"/>
    </row>
    <row r="183" s="1" customFormat="1" ht="15" customHeight="1">
      <c r="B183" s="307"/>
      <c r="C183" s="282" t="s">
        <v>846</v>
      </c>
      <c r="D183" s="282"/>
      <c r="E183" s="282"/>
      <c r="F183" s="305" t="s">
        <v>771</v>
      </c>
      <c r="G183" s="282"/>
      <c r="H183" s="282" t="s">
        <v>847</v>
      </c>
      <c r="I183" s="282" t="s">
        <v>806</v>
      </c>
      <c r="J183" s="282"/>
      <c r="K183" s="330"/>
    </row>
    <row r="184" s="1" customFormat="1" ht="15" customHeight="1">
      <c r="B184" s="307"/>
      <c r="C184" s="282" t="s">
        <v>835</v>
      </c>
      <c r="D184" s="282"/>
      <c r="E184" s="282"/>
      <c r="F184" s="305" t="s">
        <v>771</v>
      </c>
      <c r="G184" s="282"/>
      <c r="H184" s="282" t="s">
        <v>848</v>
      </c>
      <c r="I184" s="282" t="s">
        <v>806</v>
      </c>
      <c r="J184" s="282"/>
      <c r="K184" s="330"/>
    </row>
    <row r="185" s="1" customFormat="1" ht="15" customHeight="1">
      <c r="B185" s="307"/>
      <c r="C185" s="282" t="s">
        <v>110</v>
      </c>
      <c r="D185" s="282"/>
      <c r="E185" s="282"/>
      <c r="F185" s="305" t="s">
        <v>777</v>
      </c>
      <c r="G185" s="282"/>
      <c r="H185" s="282" t="s">
        <v>849</v>
      </c>
      <c r="I185" s="282" t="s">
        <v>773</v>
      </c>
      <c r="J185" s="282">
        <v>50</v>
      </c>
      <c r="K185" s="330"/>
    </row>
    <row r="186" s="1" customFormat="1" ht="15" customHeight="1">
      <c r="B186" s="307"/>
      <c r="C186" s="282" t="s">
        <v>850</v>
      </c>
      <c r="D186" s="282"/>
      <c r="E186" s="282"/>
      <c r="F186" s="305" t="s">
        <v>777</v>
      </c>
      <c r="G186" s="282"/>
      <c r="H186" s="282" t="s">
        <v>851</v>
      </c>
      <c r="I186" s="282" t="s">
        <v>852</v>
      </c>
      <c r="J186" s="282"/>
      <c r="K186" s="330"/>
    </row>
    <row r="187" s="1" customFormat="1" ht="15" customHeight="1">
      <c r="B187" s="307"/>
      <c r="C187" s="282" t="s">
        <v>853</v>
      </c>
      <c r="D187" s="282"/>
      <c r="E187" s="282"/>
      <c r="F187" s="305" t="s">
        <v>777</v>
      </c>
      <c r="G187" s="282"/>
      <c r="H187" s="282" t="s">
        <v>854</v>
      </c>
      <c r="I187" s="282" t="s">
        <v>852</v>
      </c>
      <c r="J187" s="282"/>
      <c r="K187" s="330"/>
    </row>
    <row r="188" s="1" customFormat="1" ht="15" customHeight="1">
      <c r="B188" s="307"/>
      <c r="C188" s="282" t="s">
        <v>855</v>
      </c>
      <c r="D188" s="282"/>
      <c r="E188" s="282"/>
      <c r="F188" s="305" t="s">
        <v>777</v>
      </c>
      <c r="G188" s="282"/>
      <c r="H188" s="282" t="s">
        <v>856</v>
      </c>
      <c r="I188" s="282" t="s">
        <v>852</v>
      </c>
      <c r="J188" s="282"/>
      <c r="K188" s="330"/>
    </row>
    <row r="189" s="1" customFormat="1" ht="15" customHeight="1">
      <c r="B189" s="307"/>
      <c r="C189" s="343" t="s">
        <v>857</v>
      </c>
      <c r="D189" s="282"/>
      <c r="E189" s="282"/>
      <c r="F189" s="305" t="s">
        <v>777</v>
      </c>
      <c r="G189" s="282"/>
      <c r="H189" s="282" t="s">
        <v>858</v>
      </c>
      <c r="I189" s="282" t="s">
        <v>859</v>
      </c>
      <c r="J189" s="344" t="s">
        <v>860</v>
      </c>
      <c r="K189" s="330"/>
    </row>
    <row r="190" s="1" customFormat="1" ht="15" customHeight="1">
      <c r="B190" s="307"/>
      <c r="C190" s="343" t="s">
        <v>41</v>
      </c>
      <c r="D190" s="282"/>
      <c r="E190" s="282"/>
      <c r="F190" s="305" t="s">
        <v>771</v>
      </c>
      <c r="G190" s="282"/>
      <c r="H190" s="279" t="s">
        <v>861</v>
      </c>
      <c r="I190" s="282" t="s">
        <v>862</v>
      </c>
      <c r="J190" s="282"/>
      <c r="K190" s="330"/>
    </row>
    <row r="191" s="1" customFormat="1" ht="15" customHeight="1">
      <c r="B191" s="307"/>
      <c r="C191" s="343" t="s">
        <v>863</v>
      </c>
      <c r="D191" s="282"/>
      <c r="E191" s="282"/>
      <c r="F191" s="305" t="s">
        <v>771</v>
      </c>
      <c r="G191" s="282"/>
      <c r="H191" s="282" t="s">
        <v>864</v>
      </c>
      <c r="I191" s="282" t="s">
        <v>806</v>
      </c>
      <c r="J191" s="282"/>
      <c r="K191" s="330"/>
    </row>
    <row r="192" s="1" customFormat="1" ht="15" customHeight="1">
      <c r="B192" s="307"/>
      <c r="C192" s="343" t="s">
        <v>865</v>
      </c>
      <c r="D192" s="282"/>
      <c r="E192" s="282"/>
      <c r="F192" s="305" t="s">
        <v>771</v>
      </c>
      <c r="G192" s="282"/>
      <c r="H192" s="282" t="s">
        <v>866</v>
      </c>
      <c r="I192" s="282" t="s">
        <v>806</v>
      </c>
      <c r="J192" s="282"/>
      <c r="K192" s="330"/>
    </row>
    <row r="193" s="1" customFormat="1" ht="15" customHeight="1">
      <c r="B193" s="307"/>
      <c r="C193" s="343" t="s">
        <v>867</v>
      </c>
      <c r="D193" s="282"/>
      <c r="E193" s="282"/>
      <c r="F193" s="305" t="s">
        <v>777</v>
      </c>
      <c r="G193" s="282"/>
      <c r="H193" s="282" t="s">
        <v>868</v>
      </c>
      <c r="I193" s="282" t="s">
        <v>806</v>
      </c>
      <c r="J193" s="282"/>
      <c r="K193" s="330"/>
    </row>
    <row r="194" s="1" customFormat="1" ht="15" customHeight="1">
      <c r="B194" s="336"/>
      <c r="C194" s="345"/>
      <c r="D194" s="316"/>
      <c r="E194" s="316"/>
      <c r="F194" s="316"/>
      <c r="G194" s="316"/>
      <c r="H194" s="316"/>
      <c r="I194" s="316"/>
      <c r="J194" s="316"/>
      <c r="K194" s="337"/>
    </row>
    <row r="195" s="1" customFormat="1" ht="18.75" customHeight="1">
      <c r="B195" s="318"/>
      <c r="C195" s="328"/>
      <c r="D195" s="328"/>
      <c r="E195" s="328"/>
      <c r="F195" s="338"/>
      <c r="G195" s="328"/>
      <c r="H195" s="328"/>
      <c r="I195" s="328"/>
      <c r="J195" s="328"/>
      <c r="K195" s="318"/>
    </row>
    <row r="196" s="1" customFormat="1" ht="18.75" customHeight="1">
      <c r="B196" s="318"/>
      <c r="C196" s="328"/>
      <c r="D196" s="328"/>
      <c r="E196" s="328"/>
      <c r="F196" s="338"/>
      <c r="G196" s="328"/>
      <c r="H196" s="328"/>
      <c r="I196" s="328"/>
      <c r="J196" s="328"/>
      <c r="K196" s="318"/>
    </row>
    <row r="197" s="1" customFormat="1" ht="18.75" customHeight="1">
      <c r="B197" s="290"/>
      <c r="C197" s="290"/>
      <c r="D197" s="290"/>
      <c r="E197" s="290"/>
      <c r="F197" s="290"/>
      <c r="G197" s="290"/>
      <c r="H197" s="290"/>
      <c r="I197" s="290"/>
      <c r="J197" s="290"/>
      <c r="K197" s="290"/>
    </row>
    <row r="198" s="1" customFormat="1" ht="13.5">
      <c r="B198" s="269"/>
      <c r="C198" s="270"/>
      <c r="D198" s="270"/>
      <c r="E198" s="270"/>
      <c r="F198" s="270"/>
      <c r="G198" s="270"/>
      <c r="H198" s="270"/>
      <c r="I198" s="270"/>
      <c r="J198" s="270"/>
      <c r="K198" s="271"/>
    </row>
    <row r="199" s="1" customFormat="1" ht="21">
      <c r="B199" s="272"/>
      <c r="C199" s="273" t="s">
        <v>869</v>
      </c>
      <c r="D199" s="273"/>
      <c r="E199" s="273"/>
      <c r="F199" s="273"/>
      <c r="G199" s="273"/>
      <c r="H199" s="273"/>
      <c r="I199" s="273"/>
      <c r="J199" s="273"/>
      <c r="K199" s="274"/>
    </row>
    <row r="200" s="1" customFormat="1" ht="25.5" customHeight="1">
      <c r="B200" s="272"/>
      <c r="C200" s="346" t="s">
        <v>870</v>
      </c>
      <c r="D200" s="346"/>
      <c r="E200" s="346"/>
      <c r="F200" s="346" t="s">
        <v>871</v>
      </c>
      <c r="G200" s="347"/>
      <c r="H200" s="346" t="s">
        <v>872</v>
      </c>
      <c r="I200" s="346"/>
      <c r="J200" s="346"/>
      <c r="K200" s="274"/>
    </row>
    <row r="201" s="1" customFormat="1" ht="5.25" customHeight="1">
      <c r="B201" s="307"/>
      <c r="C201" s="302"/>
      <c r="D201" s="302"/>
      <c r="E201" s="302"/>
      <c r="F201" s="302"/>
      <c r="G201" s="328"/>
      <c r="H201" s="302"/>
      <c r="I201" s="302"/>
      <c r="J201" s="302"/>
      <c r="K201" s="330"/>
    </row>
    <row r="202" s="1" customFormat="1" ht="15" customHeight="1">
      <c r="B202" s="307"/>
      <c r="C202" s="282" t="s">
        <v>862</v>
      </c>
      <c r="D202" s="282"/>
      <c r="E202" s="282"/>
      <c r="F202" s="305" t="s">
        <v>42</v>
      </c>
      <c r="G202" s="282"/>
      <c r="H202" s="282" t="s">
        <v>873</v>
      </c>
      <c r="I202" s="282"/>
      <c r="J202" s="282"/>
      <c r="K202" s="330"/>
    </row>
    <row r="203" s="1" customFormat="1" ht="15" customHeight="1">
      <c r="B203" s="307"/>
      <c r="C203" s="282"/>
      <c r="D203" s="282"/>
      <c r="E203" s="282"/>
      <c r="F203" s="305" t="s">
        <v>43</v>
      </c>
      <c r="G203" s="282"/>
      <c r="H203" s="282" t="s">
        <v>874</v>
      </c>
      <c r="I203" s="282"/>
      <c r="J203" s="282"/>
      <c r="K203" s="330"/>
    </row>
    <row r="204" s="1" customFormat="1" ht="15" customHeight="1">
      <c r="B204" s="307"/>
      <c r="C204" s="282"/>
      <c r="D204" s="282"/>
      <c r="E204" s="282"/>
      <c r="F204" s="305" t="s">
        <v>46</v>
      </c>
      <c r="G204" s="282"/>
      <c r="H204" s="282" t="s">
        <v>875</v>
      </c>
      <c r="I204" s="282"/>
      <c r="J204" s="282"/>
      <c r="K204" s="330"/>
    </row>
    <row r="205" s="1" customFormat="1" ht="15" customHeight="1">
      <c r="B205" s="307"/>
      <c r="C205" s="282"/>
      <c r="D205" s="282"/>
      <c r="E205" s="282"/>
      <c r="F205" s="305" t="s">
        <v>44</v>
      </c>
      <c r="G205" s="282"/>
      <c r="H205" s="282" t="s">
        <v>876</v>
      </c>
      <c r="I205" s="282"/>
      <c r="J205" s="282"/>
      <c r="K205" s="330"/>
    </row>
    <row r="206" s="1" customFormat="1" ht="15" customHeight="1">
      <c r="B206" s="307"/>
      <c r="C206" s="282"/>
      <c r="D206" s="282"/>
      <c r="E206" s="282"/>
      <c r="F206" s="305" t="s">
        <v>45</v>
      </c>
      <c r="G206" s="282"/>
      <c r="H206" s="282" t="s">
        <v>877</v>
      </c>
      <c r="I206" s="282"/>
      <c r="J206" s="282"/>
      <c r="K206" s="330"/>
    </row>
    <row r="207" s="1" customFormat="1" ht="15" customHeight="1">
      <c r="B207" s="307"/>
      <c r="C207" s="282"/>
      <c r="D207" s="282"/>
      <c r="E207" s="282"/>
      <c r="F207" s="305"/>
      <c r="G207" s="282"/>
      <c r="H207" s="282"/>
      <c r="I207" s="282"/>
      <c r="J207" s="282"/>
      <c r="K207" s="330"/>
    </row>
    <row r="208" s="1" customFormat="1" ht="15" customHeight="1">
      <c r="B208" s="307"/>
      <c r="C208" s="282" t="s">
        <v>818</v>
      </c>
      <c r="D208" s="282"/>
      <c r="E208" s="282"/>
      <c r="F208" s="305" t="s">
        <v>75</v>
      </c>
      <c r="G208" s="282"/>
      <c r="H208" s="282" t="s">
        <v>878</v>
      </c>
      <c r="I208" s="282"/>
      <c r="J208" s="282"/>
      <c r="K208" s="330"/>
    </row>
    <row r="209" s="1" customFormat="1" ht="15" customHeight="1">
      <c r="B209" s="307"/>
      <c r="C209" s="282"/>
      <c r="D209" s="282"/>
      <c r="E209" s="282"/>
      <c r="F209" s="305" t="s">
        <v>713</v>
      </c>
      <c r="G209" s="282"/>
      <c r="H209" s="282" t="s">
        <v>714</v>
      </c>
      <c r="I209" s="282"/>
      <c r="J209" s="282"/>
      <c r="K209" s="330"/>
    </row>
    <row r="210" s="1" customFormat="1" ht="15" customHeight="1">
      <c r="B210" s="307"/>
      <c r="C210" s="282"/>
      <c r="D210" s="282"/>
      <c r="E210" s="282"/>
      <c r="F210" s="305" t="s">
        <v>711</v>
      </c>
      <c r="G210" s="282"/>
      <c r="H210" s="282" t="s">
        <v>879</v>
      </c>
      <c r="I210" s="282"/>
      <c r="J210" s="282"/>
      <c r="K210" s="330"/>
    </row>
    <row r="211" s="1" customFormat="1" ht="15" customHeight="1">
      <c r="B211" s="348"/>
      <c r="C211" s="282"/>
      <c r="D211" s="282"/>
      <c r="E211" s="282"/>
      <c r="F211" s="305" t="s">
        <v>715</v>
      </c>
      <c r="G211" s="343"/>
      <c r="H211" s="334" t="s">
        <v>716</v>
      </c>
      <c r="I211" s="334"/>
      <c r="J211" s="334"/>
      <c r="K211" s="349"/>
    </row>
    <row r="212" s="1" customFormat="1" ht="15" customHeight="1">
      <c r="B212" s="348"/>
      <c r="C212" s="282"/>
      <c r="D212" s="282"/>
      <c r="E212" s="282"/>
      <c r="F212" s="305" t="s">
        <v>717</v>
      </c>
      <c r="G212" s="343"/>
      <c r="H212" s="334" t="s">
        <v>880</v>
      </c>
      <c r="I212" s="334"/>
      <c r="J212" s="334"/>
      <c r="K212" s="349"/>
    </row>
    <row r="213" s="1" customFormat="1" ht="15" customHeight="1">
      <c r="B213" s="348"/>
      <c r="C213" s="282"/>
      <c r="D213" s="282"/>
      <c r="E213" s="282"/>
      <c r="F213" s="305"/>
      <c r="G213" s="343"/>
      <c r="H213" s="334"/>
      <c r="I213" s="334"/>
      <c r="J213" s="334"/>
      <c r="K213" s="349"/>
    </row>
    <row r="214" s="1" customFormat="1" ht="15" customHeight="1">
      <c r="B214" s="348"/>
      <c r="C214" s="282" t="s">
        <v>842</v>
      </c>
      <c r="D214" s="282"/>
      <c r="E214" s="282"/>
      <c r="F214" s="305">
        <v>1</v>
      </c>
      <c r="G214" s="343"/>
      <c r="H214" s="334" t="s">
        <v>881</v>
      </c>
      <c r="I214" s="334"/>
      <c r="J214" s="334"/>
      <c r="K214" s="349"/>
    </row>
    <row r="215" s="1" customFormat="1" ht="15" customHeight="1">
      <c r="B215" s="348"/>
      <c r="C215" s="282"/>
      <c r="D215" s="282"/>
      <c r="E215" s="282"/>
      <c r="F215" s="305">
        <v>2</v>
      </c>
      <c r="G215" s="343"/>
      <c r="H215" s="334" t="s">
        <v>882</v>
      </c>
      <c r="I215" s="334"/>
      <c r="J215" s="334"/>
      <c r="K215" s="349"/>
    </row>
    <row r="216" s="1" customFormat="1" ht="15" customHeight="1">
      <c r="B216" s="348"/>
      <c r="C216" s="282"/>
      <c r="D216" s="282"/>
      <c r="E216" s="282"/>
      <c r="F216" s="305">
        <v>3</v>
      </c>
      <c r="G216" s="343"/>
      <c r="H216" s="334" t="s">
        <v>883</v>
      </c>
      <c r="I216" s="334"/>
      <c r="J216" s="334"/>
      <c r="K216" s="349"/>
    </row>
    <row r="217" s="1" customFormat="1" ht="15" customHeight="1">
      <c r="B217" s="348"/>
      <c r="C217" s="282"/>
      <c r="D217" s="282"/>
      <c r="E217" s="282"/>
      <c r="F217" s="305">
        <v>4</v>
      </c>
      <c r="G217" s="343"/>
      <c r="H217" s="334" t="s">
        <v>884</v>
      </c>
      <c r="I217" s="334"/>
      <c r="J217" s="334"/>
      <c r="K217" s="349"/>
    </row>
    <row r="218" s="1" customFormat="1" ht="12.75" customHeight="1">
      <c r="B218" s="350"/>
      <c r="C218" s="351"/>
      <c r="D218" s="351"/>
      <c r="E218" s="351"/>
      <c r="F218" s="351"/>
      <c r="G218" s="351"/>
      <c r="H218" s="351"/>
      <c r="I218" s="351"/>
      <c r="J218" s="351"/>
      <c r="K218" s="352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Šárka Horáková</dc:creator>
  <cp:lastModifiedBy>Šárka Horáková</cp:lastModifiedBy>
  <dcterms:created xsi:type="dcterms:W3CDTF">2023-01-29T21:00:42Z</dcterms:created>
  <dcterms:modified xsi:type="dcterms:W3CDTF">2023-01-29T21:00:48Z</dcterms:modified>
</cp:coreProperties>
</file>